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tabRatio="795" firstSheet="8" activeTab="22"/>
  </bookViews>
  <sheets>
    <sheet name="День 1" sheetId="1" r:id="rId1"/>
    <sheet name="День 2" sheetId="2" r:id="rId2"/>
    <sheet name="1" sheetId="3" state="hidden" r:id="rId3"/>
    <sheet name="а" sheetId="4" state="hidden" r:id="rId4"/>
    <sheet name="б" sheetId="5" state="hidden" r:id="rId5"/>
    <sheet name="2" sheetId="6" state="hidden" r:id="rId6"/>
    <sheet name="День 3" sheetId="7" r:id="rId7"/>
    <sheet name="День 4" sheetId="8" r:id="rId8"/>
    <sheet name="День 5" sheetId="9" r:id="rId9"/>
    <sheet name="День 6" sheetId="10" r:id="rId10"/>
    <sheet name="День 7" sheetId="11" r:id="rId11"/>
    <sheet name="День 8" sheetId="12" r:id="rId12"/>
    <sheet name="День 9" sheetId="13" r:id="rId13"/>
    <sheet name="День 10" sheetId="14" r:id="rId14"/>
    <sheet name="День 11" sheetId="15" r:id="rId15"/>
    <sheet name="День 12" sheetId="16" r:id="rId16"/>
    <sheet name="День 13" sheetId="17" r:id="rId17"/>
    <sheet name="День 14" sheetId="18" r:id="rId18"/>
    <sheet name="День 15" sheetId="19" r:id="rId19"/>
    <sheet name="День 16" sheetId="20" r:id="rId20"/>
    <sheet name="День 17" sheetId="21" r:id="rId21"/>
    <sheet name="День 18" sheetId="22" r:id="rId22"/>
    <sheet name="Итого" sheetId="23" r:id="rId23"/>
  </sheets>
  <definedNames>
    <definedName name="_xlfn.ANCHORARRAY" hidden="1">#NAME?</definedName>
    <definedName name="_xlnm.Print_Titles" localSheetId="0">'День 1'!$1:$4</definedName>
    <definedName name="_xlnm.Print_Titles" localSheetId="13">'День 10'!$1:$4</definedName>
    <definedName name="_xlnm.Print_Titles" localSheetId="14">'День 11'!$1:$4</definedName>
    <definedName name="_xlnm.Print_Titles" localSheetId="15">'День 12'!$1:$4</definedName>
    <definedName name="_xlnm.Print_Titles" localSheetId="16">'День 13'!$1:$4</definedName>
    <definedName name="_xlnm.Print_Titles" localSheetId="17">'День 14'!$1:$4</definedName>
    <definedName name="_xlnm.Print_Titles" localSheetId="18">'День 15'!$1:$4</definedName>
    <definedName name="_xlnm.Print_Titles" localSheetId="19">'День 16'!$1:$4</definedName>
    <definedName name="_xlnm.Print_Titles" localSheetId="20">'День 17'!$1:$4</definedName>
    <definedName name="_xlnm.Print_Titles" localSheetId="21">'День 18'!$1:$4</definedName>
    <definedName name="_xlnm.Print_Titles" localSheetId="1">'День 2'!$1:$4</definedName>
    <definedName name="_xlnm.Print_Titles" localSheetId="6">'День 3'!$1:$4</definedName>
    <definedName name="_xlnm.Print_Titles" localSheetId="7">'День 4'!$1:$4</definedName>
    <definedName name="_xlnm.Print_Titles" localSheetId="8">'День 5'!$1:$4</definedName>
    <definedName name="_xlnm.Print_Titles" localSheetId="9">'День 6'!$1:$4</definedName>
    <definedName name="_xlnm.Print_Titles" localSheetId="10">'День 7'!$1:$4</definedName>
    <definedName name="_xlnm.Print_Titles" localSheetId="11">'День 8'!$1:$4</definedName>
    <definedName name="_xlnm.Print_Titles" localSheetId="12">'День 9'!$1:$4</definedName>
    <definedName name="_xlnm.Print_Titles" localSheetId="22">'Итого'!$1:$4</definedName>
  </definedNames>
  <calcPr fullCalcOnLoad="1"/>
</workbook>
</file>

<file path=xl/sharedStrings.xml><?xml version="1.0" encoding="utf-8"?>
<sst xmlns="http://schemas.openxmlformats.org/spreadsheetml/2006/main" count="4990" uniqueCount="308">
  <si>
    <t>кг</t>
  </si>
  <si>
    <t>апельсин</t>
  </si>
  <si>
    <t>ассорти для компота (сухофрукты)</t>
  </si>
  <si>
    <t>банан</t>
  </si>
  <si>
    <t xml:space="preserve">батон </t>
  </si>
  <si>
    <t>геркулес</t>
  </si>
  <si>
    <t xml:space="preserve">говядина (котлетное мясо) </t>
  </si>
  <si>
    <t>говядина лопатка б/к</t>
  </si>
  <si>
    <t>гречневая крупа</t>
  </si>
  <si>
    <t>изюм</t>
  </si>
  <si>
    <t>какао</t>
  </si>
  <si>
    <t>капуста свежая</t>
  </si>
  <si>
    <t>картофель</t>
  </si>
  <si>
    <t>катык 2,5%</t>
  </si>
  <si>
    <t>кефир 2,5%</t>
  </si>
  <si>
    <t>кисель</t>
  </si>
  <si>
    <t>кислота лимонная</t>
  </si>
  <si>
    <t>кофейный напиток</t>
  </si>
  <si>
    <t>кукурузная крупа</t>
  </si>
  <si>
    <t>куриная грудка</t>
  </si>
  <si>
    <t>куры/цыплята потрош.</t>
  </si>
  <si>
    <t>лимон</t>
  </si>
  <si>
    <t>лук репчатый</t>
  </si>
  <si>
    <t>макаронные изделия</t>
  </si>
  <si>
    <t>манная крупа</t>
  </si>
  <si>
    <t>масло растительное</t>
  </si>
  <si>
    <t>масло сливочное</t>
  </si>
  <si>
    <t>минтай б/г с/м</t>
  </si>
  <si>
    <t>молоко 2,5%</t>
  </si>
  <si>
    <t xml:space="preserve">молоко сгущенное  </t>
  </si>
  <si>
    <t>морковь</t>
  </si>
  <si>
    <t>мука пшеничная в/с</t>
  </si>
  <si>
    <t>огурцы св.</t>
  </si>
  <si>
    <t>огурцы соленые</t>
  </si>
  <si>
    <t>перловая крупа</t>
  </si>
  <si>
    <t>полбяная крупа</t>
  </si>
  <si>
    <t>пшеничная крупа</t>
  </si>
  <si>
    <t>пшено</t>
  </si>
  <si>
    <t>рис</t>
  </si>
  <si>
    <t>сахарный песок</t>
  </si>
  <si>
    <t>свекла</t>
  </si>
  <si>
    <t>сок  в ассортименте</t>
  </si>
  <si>
    <t>соль</t>
  </si>
  <si>
    <t>сухари панировочные</t>
  </si>
  <si>
    <t>сыр голландский</t>
  </si>
  <si>
    <t>томатная паста</t>
  </si>
  <si>
    <t>томаты св.</t>
  </si>
  <si>
    <t>урюк</t>
  </si>
  <si>
    <t xml:space="preserve">хлеб пшеничный </t>
  </si>
  <si>
    <t xml:space="preserve">чай весовой </t>
  </si>
  <si>
    <t>шиповник</t>
  </si>
  <si>
    <t>яблоки свежие</t>
  </si>
  <si>
    <t>яйцо куриное</t>
  </si>
  <si>
    <t xml:space="preserve">вафли </t>
  </si>
  <si>
    <t>повидло</t>
  </si>
  <si>
    <t>1-3</t>
  </si>
  <si>
    <t>3-7</t>
  </si>
  <si>
    <t>печенье</t>
  </si>
  <si>
    <t>горох</t>
  </si>
  <si>
    <t>Сок</t>
  </si>
  <si>
    <t>сосиски куриные "Халяль"</t>
  </si>
  <si>
    <t>курага</t>
  </si>
  <si>
    <t>горбуша ПБГ с/м</t>
  </si>
  <si>
    <t>капуста цветная с/м</t>
  </si>
  <si>
    <t>филе грудок индейки</t>
  </si>
  <si>
    <t>чернослив</t>
  </si>
  <si>
    <t>фасоль стручковая с/м</t>
  </si>
  <si>
    <t>Бутерброд с маслом сливочным</t>
  </si>
  <si>
    <t>Возрастная группа</t>
  </si>
  <si>
    <t>Выход,гр</t>
  </si>
  <si>
    <t>3--7</t>
  </si>
  <si>
    <t>Количество детей от 1-3 лет</t>
  </si>
  <si>
    <t>Количество детей от 3-7 лет</t>
  </si>
  <si>
    <t>165</t>
  </si>
  <si>
    <t>25/5</t>
  </si>
  <si>
    <t>сок в индувид.упаковке (0,2л)</t>
  </si>
  <si>
    <t>150</t>
  </si>
  <si>
    <t>200</t>
  </si>
  <si>
    <t>180</t>
  </si>
  <si>
    <t>30/5</t>
  </si>
  <si>
    <t>60</t>
  </si>
  <si>
    <t>180/10</t>
  </si>
  <si>
    <t>40</t>
  </si>
  <si>
    <t>Кисель</t>
  </si>
  <si>
    <t>100</t>
  </si>
  <si>
    <t>зеленый горошек к/с</t>
  </si>
  <si>
    <t>кукуруза консервир</t>
  </si>
  <si>
    <t>морская капуста суш</t>
  </si>
  <si>
    <t>кукуруза консервирован</t>
  </si>
  <si>
    <t>Макаронные изделия отварные с маслом</t>
  </si>
  <si>
    <t>130/3</t>
  </si>
  <si>
    <t>10</t>
  </si>
  <si>
    <t>150/8</t>
  </si>
  <si>
    <t>мандарины</t>
  </si>
  <si>
    <t>ряженка 2,5%</t>
  </si>
  <si>
    <t>дрожжи сухие</t>
  </si>
  <si>
    <t>вермишель или суп.засыпка "Звездочки"</t>
  </si>
  <si>
    <t>1 ДЕНЬ</t>
  </si>
  <si>
    <t>2 ДЕНЬ</t>
  </si>
  <si>
    <t>8 ДЕНЬ</t>
  </si>
  <si>
    <t>5 ДЕНЬ</t>
  </si>
  <si>
    <t>4 ДЕНЬ</t>
  </si>
  <si>
    <t>3 ДЕНЬ</t>
  </si>
  <si>
    <t>йогурт разливной</t>
  </si>
  <si>
    <t>95</t>
  </si>
  <si>
    <t>Кисломолочный напиток РЯЖЕНКА</t>
  </si>
  <si>
    <t>110/20</t>
  </si>
  <si>
    <t>120/30</t>
  </si>
  <si>
    <t>мармелад</t>
  </si>
  <si>
    <t xml:space="preserve">ВСЕГО расход продуктов за 1 день                     </t>
  </si>
  <si>
    <t>Хлеб пшеничный/ ржаной</t>
  </si>
  <si>
    <t>хлеб ржаной</t>
  </si>
  <si>
    <t>110/3</t>
  </si>
  <si>
    <t>30/10</t>
  </si>
  <si>
    <t>капуста квашеная</t>
  </si>
  <si>
    <t>черная смородина с/м</t>
  </si>
  <si>
    <t>20/45</t>
  </si>
  <si>
    <t>Кисломолочный напиток КАТЫК</t>
  </si>
  <si>
    <t>Омлет натуральный</t>
  </si>
  <si>
    <t>сок в индив.упаковке (0,2л)</t>
  </si>
  <si>
    <t>штук</t>
  </si>
  <si>
    <t>яйцо</t>
  </si>
  <si>
    <t>50/130</t>
  </si>
  <si>
    <t>мясо 1-ой категории</t>
  </si>
  <si>
    <t>фарш говяжий</t>
  </si>
  <si>
    <t>сосиски говяжьи</t>
  </si>
  <si>
    <t>птица /куры,цыплята и тд/</t>
  </si>
  <si>
    <t>рыба</t>
  </si>
  <si>
    <t>лапша домашняя</t>
  </si>
  <si>
    <t>крупы, бобовые</t>
  </si>
  <si>
    <t>молоко и кисломол прод</t>
  </si>
  <si>
    <t xml:space="preserve">творог </t>
  </si>
  <si>
    <t xml:space="preserve">сметана </t>
  </si>
  <si>
    <t>фрукты</t>
  </si>
  <si>
    <t>сухофрукты</t>
  </si>
  <si>
    <t>овощи / зелень /икра</t>
  </si>
  <si>
    <t>кабачк/баклаж икра</t>
  </si>
  <si>
    <t>фасоль консервиров</t>
  </si>
  <si>
    <t>броколли с/м</t>
  </si>
  <si>
    <t>зеленый горошек с/м</t>
  </si>
  <si>
    <t>мексиканская смесь с/м</t>
  </si>
  <si>
    <t>кондитерские изделия</t>
  </si>
  <si>
    <t>выпечка в ассортименте</t>
  </si>
  <si>
    <t>блины п/ф</t>
  </si>
  <si>
    <t>сок</t>
  </si>
  <si>
    <t>кислота лимонная/крахмал</t>
  </si>
  <si>
    <t>фарш рыбный</t>
  </si>
  <si>
    <t>овощи / зелень/икра</t>
  </si>
  <si>
    <t>дата ___________________</t>
  </si>
  <si>
    <t>РАСХОД продуктов  БРУТТО</t>
  </si>
  <si>
    <t>мясо</t>
  </si>
  <si>
    <t>молоко и мол продукция</t>
  </si>
  <si>
    <t>ассорти для комп (сухофрукты)</t>
  </si>
  <si>
    <t>витаминизир напитки</t>
  </si>
  <si>
    <t>субпродукты/ печень</t>
  </si>
  <si>
    <t>кабачк/баклажан икра</t>
  </si>
  <si>
    <t>витаминизир напиток</t>
  </si>
  <si>
    <t>фасоль консервирован</t>
  </si>
  <si>
    <t>кислота лимонн/клетчатка</t>
  </si>
  <si>
    <t xml:space="preserve">фасоль консервирован </t>
  </si>
  <si>
    <t>кабачк/ баклажан икра</t>
  </si>
  <si>
    <t>кислота лимон/клетчатка</t>
  </si>
  <si>
    <t>9 ДЕНЬ</t>
  </si>
  <si>
    <t>7 ДЕНЬ</t>
  </si>
  <si>
    <t xml:space="preserve"> ДЕНЬ</t>
  </si>
  <si>
    <t>0</t>
  </si>
  <si>
    <t>фрукты свежемороженные</t>
  </si>
  <si>
    <t>Чай с сахаром</t>
  </si>
  <si>
    <t>Хлеб пшеничный</t>
  </si>
  <si>
    <t>25</t>
  </si>
  <si>
    <t>20</t>
  </si>
  <si>
    <t>50/25</t>
  </si>
  <si>
    <t>ацидофильный напиток</t>
  </si>
  <si>
    <t>или фарш говяжий</t>
  </si>
  <si>
    <t>Хлеб пшеничный/  ржаной</t>
  </si>
  <si>
    <t>130</t>
  </si>
  <si>
    <t>15</t>
  </si>
  <si>
    <t>Суп молочный со звездочками</t>
  </si>
  <si>
    <t>6 ДЕНЬ</t>
  </si>
  <si>
    <t>Мясо тушеное по-татарски с овощами</t>
  </si>
  <si>
    <t>Чай с мармеладом</t>
  </si>
  <si>
    <t>крекер</t>
  </si>
  <si>
    <t>керкер</t>
  </si>
  <si>
    <t>0/40</t>
  </si>
  <si>
    <t>150/6,5</t>
  </si>
  <si>
    <t>180/13</t>
  </si>
  <si>
    <t>Салат из  моркови с апельсинами</t>
  </si>
  <si>
    <t>Ватрушка французская</t>
  </si>
  <si>
    <t>не рабочая</t>
  </si>
  <si>
    <t>Чай с  сахаром</t>
  </si>
  <si>
    <t>Бутерброд  с  маслом сливочным</t>
  </si>
  <si>
    <t>12 ДЕНЬ</t>
  </si>
  <si>
    <t>Салат из свеклы  с яблоком</t>
  </si>
  <si>
    <t>Запеканка творожная со сгущ молоком</t>
  </si>
  <si>
    <t>0/45</t>
  </si>
  <si>
    <t>Фрикадельки из птицы в смет-томат  соусе</t>
  </si>
  <si>
    <t>Суп с крупой /РИС/и картофелем на м/б</t>
  </si>
  <si>
    <t>40/110</t>
  </si>
  <si>
    <t>ЯБЛОКО</t>
  </si>
  <si>
    <t>Кондитерское изделие ПЕЧЕНЬЕ крекер</t>
  </si>
  <si>
    <t>БАНАН</t>
  </si>
  <si>
    <t>Суп картоф с ПОЛБЯНОЙ  крупой на к/б</t>
  </si>
  <si>
    <t>Кондитерское изделие ПЕЧЕНЬЕ/ крекер</t>
  </si>
  <si>
    <t>РАСХОД продуктов  БРУТТО(дети)</t>
  </si>
  <si>
    <t>вафли</t>
  </si>
  <si>
    <t>ячневая крупа</t>
  </si>
  <si>
    <t>груши</t>
  </si>
  <si>
    <t xml:space="preserve">молоко </t>
  </si>
  <si>
    <t xml:space="preserve">ряженка </t>
  </si>
  <si>
    <t>говядина (блочное мясо) б/к</t>
  </si>
  <si>
    <t>шт</t>
  </si>
  <si>
    <t>Котлеты рыбные п/ф 70 гр.</t>
  </si>
  <si>
    <t>пряники</t>
  </si>
  <si>
    <t>макаронные изделия, вермишель</t>
  </si>
  <si>
    <t>1</t>
  </si>
  <si>
    <t>суповой набор</t>
  </si>
  <si>
    <t>Простокваша</t>
  </si>
  <si>
    <t>зеленый горошек консервир.</t>
  </si>
  <si>
    <t>Котлеты говяжьи п/ф 80 гр.</t>
  </si>
  <si>
    <t>котлеты куриные п/ф 80 гр.</t>
  </si>
  <si>
    <t>шт.</t>
  </si>
  <si>
    <t>Фрикадельки говяжьи п/ф 55 гр.</t>
  </si>
  <si>
    <t>Биточки рыбные п/ф 80 гр.</t>
  </si>
  <si>
    <t>Сосиски</t>
  </si>
  <si>
    <t>Котлеты говяжьи п/ф 50 гр.</t>
  </si>
  <si>
    <t>Тефтели говяжьи п/ф 50 гр.</t>
  </si>
  <si>
    <t>Количество детей</t>
  </si>
  <si>
    <t>ЗАВТРАК</t>
  </si>
  <si>
    <t>ОБЕД</t>
  </si>
  <si>
    <t>Салат витаминный</t>
  </si>
  <si>
    <t>Пюре картофельное с маслом</t>
  </si>
  <si>
    <t>Котлеты "Школьные" с соусом</t>
  </si>
  <si>
    <t>Хлеб пшеничный/ Хлеб ржаной</t>
  </si>
  <si>
    <t>Йогурт</t>
  </si>
  <si>
    <t>Фрукты свежие</t>
  </si>
  <si>
    <t>Батон</t>
  </si>
  <si>
    <t>Яйцо вареное</t>
  </si>
  <si>
    <t>1 шт</t>
  </si>
  <si>
    <t>30</t>
  </si>
  <si>
    <t>180/5</t>
  </si>
  <si>
    <t>70/30</t>
  </si>
  <si>
    <t>30/30</t>
  </si>
  <si>
    <t>филе куриной грудки</t>
  </si>
  <si>
    <t>Запеканка рисовая с творогом с повидлом</t>
  </si>
  <si>
    <t>180/20</t>
  </si>
  <si>
    <t>Огурец свежий порционно</t>
  </si>
  <si>
    <t>Суп с макаронными изделиями с мясными фрикадельками</t>
  </si>
  <si>
    <t>Каша гречневая рассыпчатая с маслом</t>
  </si>
  <si>
    <t>Компот из смеси сухофруктов</t>
  </si>
  <si>
    <t>Птица тушеная в соусе</t>
  </si>
  <si>
    <t>50/50</t>
  </si>
  <si>
    <t>Чай с лимоном</t>
  </si>
  <si>
    <t>200/10/7</t>
  </si>
  <si>
    <t>Омлет натуральный с маслом</t>
  </si>
  <si>
    <t>Котлеты куриные с соусом</t>
  </si>
  <si>
    <t>Компот из свежих плодов(яблок)</t>
  </si>
  <si>
    <t>Плов из говядины</t>
  </si>
  <si>
    <t>170/50</t>
  </si>
  <si>
    <t>Кефир</t>
  </si>
  <si>
    <t>Кофейный напиток с молоком</t>
  </si>
  <si>
    <t>Биточки рыбные с соусом</t>
  </si>
  <si>
    <t>Макаронные изделия отварные  с маслом</t>
  </si>
  <si>
    <t>Какао с молоком</t>
  </si>
  <si>
    <t>10 ДЕНЬ</t>
  </si>
  <si>
    <t>11 ДЕНЬ</t>
  </si>
  <si>
    <t>13 ДЕНЬ</t>
  </si>
  <si>
    <t>14 ДЕНЬ</t>
  </si>
  <si>
    <t>15 ДЕНЬ</t>
  </si>
  <si>
    <t>16 ДЕНЬ</t>
  </si>
  <si>
    <t>17 ДЕНЬ</t>
  </si>
  <si>
    <t>18 ДЕНЬ</t>
  </si>
  <si>
    <t>2-ОЙ ЗАВТРАК</t>
  </si>
  <si>
    <t>Каша молочная манная с маслом</t>
  </si>
  <si>
    <t>200/5</t>
  </si>
  <si>
    <t>Салат из белокочанной капусты</t>
  </si>
  <si>
    <t>Суп картофельный с гречневой крупой</t>
  </si>
  <si>
    <t>250</t>
  </si>
  <si>
    <t>75/25</t>
  </si>
  <si>
    <t>Компот из изюма</t>
  </si>
  <si>
    <t>Шоколад молочный</t>
  </si>
  <si>
    <t>90</t>
  </si>
  <si>
    <t>Помидор свежий порционно</t>
  </si>
  <si>
    <t>Суп-лапша домашняя с цыплятами отварными</t>
  </si>
  <si>
    <t>250/25</t>
  </si>
  <si>
    <t>Каша рисовая молочная вязкая с маслом</t>
  </si>
  <si>
    <t>Батон/ Сыр</t>
  </si>
  <si>
    <t>Борщ с мясными фрикадельками со сметаной</t>
  </si>
  <si>
    <t>230/20/5</t>
  </si>
  <si>
    <t>Компот из кураги</t>
  </si>
  <si>
    <t>Пирожки печеные с картошкой</t>
  </si>
  <si>
    <t>70</t>
  </si>
  <si>
    <t>Салат из свежих помидоров и огурцов</t>
  </si>
  <si>
    <t>Рассольник "Ленинградский" с цыплятами отварными со сметаной</t>
  </si>
  <si>
    <t>250/25/10</t>
  </si>
  <si>
    <t>Фрикадельки говяжьи в соусе</t>
  </si>
  <si>
    <t>Каша молочная геркулесовая с маслом</t>
  </si>
  <si>
    <t>230/20</t>
  </si>
  <si>
    <t>Суп картофельный с бобовыми (горох) на мб</t>
  </si>
  <si>
    <t>Тефтели говяжьи</t>
  </si>
  <si>
    <t>30/15</t>
  </si>
  <si>
    <t>Каша молочная "Дружба" с маслом</t>
  </si>
  <si>
    <t>Щи из свежей капусты с картофелем на мб со сметаной</t>
  </si>
  <si>
    <t>250/10</t>
  </si>
  <si>
    <t>Салат Степной</t>
  </si>
  <si>
    <t>Капуста тушеная</t>
  </si>
  <si>
    <t>Каша молочная пшенная с маслом</t>
  </si>
  <si>
    <t>шоколад 90 гр</t>
  </si>
  <si>
    <t>ИТОГО за 18 дней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</si>
</sst>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#,###,###,###,###,###,###,##0.000;\-##,###,###,###,###,###,###,###,##0.000"/>
    <numFmt numFmtId="183" formatCode="#########################0.000;\-#########################0.000"/>
    <numFmt numFmtId="184" formatCode="#,##0.00&quot;р.&quot;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E+00"/>
    <numFmt numFmtId="192" formatCode="0.00000"/>
    <numFmt numFmtId="193" formatCode="000000"/>
    <numFmt numFmtId="194" formatCode="0.0000%"/>
    <numFmt numFmtId="195" formatCode="0.00000;[Red]0.00000"/>
    <numFmt numFmtId="196" formatCode="[$-FC19]d\ mmmm\ yyyy\ &quot;г.&quot;"/>
    <numFmt numFmtId="197" formatCode="#,##0.00_ ;[Red]\-#,##0.00\ "/>
  </numFmts>
  <fonts count="87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b/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10"/>
      <name val="Calibri"/>
      <family val="2"/>
    </font>
    <font>
      <sz val="8"/>
      <color indexed="10"/>
      <name val="Calibri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Tahoma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Tahoma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6"/>
      <color indexed="10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sz val="8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8"/>
      <color rgb="FFFF0000"/>
      <name val="Calibri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8"/>
      <color rgb="FF000000"/>
      <name val="Calibri"/>
      <family val="2"/>
    </font>
    <font>
      <b/>
      <sz val="9"/>
      <color theme="1"/>
      <name val="Calibri"/>
      <family val="2"/>
    </font>
    <font>
      <b/>
      <sz val="14"/>
      <color rgb="FF000000"/>
      <name val="Tahoma"/>
      <family val="2"/>
    </font>
    <font>
      <b/>
      <sz val="14"/>
      <color rgb="FFFF0000"/>
      <name val="Calibri"/>
      <family val="2"/>
    </font>
    <font>
      <sz val="12"/>
      <color theme="1"/>
      <name val="Calibri"/>
      <family val="2"/>
    </font>
    <font>
      <sz val="9"/>
      <color rgb="FF000000"/>
      <name val="Tahoma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0" fillId="33" borderId="0" xfId="0" applyFill="1" applyAlignment="1">
      <alignment/>
    </xf>
    <xf numFmtId="0" fontId="65" fillId="0" borderId="0" xfId="0" applyFont="1" applyAlignment="1">
      <alignment/>
    </xf>
    <xf numFmtId="49" fontId="65" fillId="0" borderId="10" xfId="0" applyNumberFormat="1" applyFont="1" applyBorder="1" applyAlignment="1">
      <alignment horizontal="center" wrapText="1"/>
    </xf>
    <xf numFmtId="49" fontId="66" fillId="33" borderId="10" xfId="0" applyNumberFormat="1" applyFont="1" applyFill="1" applyBorder="1" applyAlignment="1">
      <alignment horizontal="center" wrapText="1"/>
    </xf>
    <xf numFmtId="49" fontId="66" fillId="33" borderId="11" xfId="0" applyNumberFormat="1" applyFont="1" applyFill="1" applyBorder="1" applyAlignment="1">
      <alignment horizontal="center" wrapText="1"/>
    </xf>
    <xf numFmtId="49" fontId="66" fillId="0" borderId="10" xfId="0" applyNumberFormat="1" applyFont="1" applyBorder="1" applyAlignment="1">
      <alignment horizontal="center" wrapText="1"/>
    </xf>
    <xf numFmtId="1" fontId="66" fillId="33" borderId="10" xfId="0" applyNumberFormat="1" applyFont="1" applyFill="1" applyBorder="1" applyAlignment="1">
      <alignment horizontal="center" wrapText="1"/>
    </xf>
    <xf numFmtId="185" fontId="66" fillId="0" borderId="10" xfId="0" applyNumberFormat="1" applyFont="1" applyBorder="1" applyAlignment="1">
      <alignment horizontal="center" wrapText="1"/>
    </xf>
    <xf numFmtId="2" fontId="66" fillId="33" borderId="10" xfId="0" applyNumberFormat="1" applyFont="1" applyFill="1" applyBorder="1" applyAlignment="1">
      <alignment horizontal="center" wrapText="1"/>
    </xf>
    <xf numFmtId="185" fontId="65" fillId="33" borderId="10" xfId="0" applyNumberFormat="1" applyFont="1" applyFill="1" applyBorder="1" applyAlignment="1">
      <alignment horizontal="center"/>
    </xf>
    <xf numFmtId="185" fontId="66" fillId="33" borderId="10" xfId="0" applyNumberFormat="1" applyFont="1" applyFill="1" applyBorder="1" applyAlignment="1">
      <alignment horizontal="center"/>
    </xf>
    <xf numFmtId="0" fontId="67" fillId="0" borderId="12" xfId="0" applyNumberFormat="1" applyFont="1" applyBorder="1" applyAlignment="1" applyProtection="1">
      <alignment horizontal="center" vertical="center" readingOrder="1"/>
      <protection/>
    </xf>
    <xf numFmtId="0" fontId="67" fillId="0" borderId="13" xfId="0" applyNumberFormat="1" applyFont="1" applyBorder="1" applyAlignment="1" applyProtection="1">
      <alignment horizontal="center" vertical="center" readingOrder="1"/>
      <protection/>
    </xf>
    <xf numFmtId="0" fontId="67" fillId="0" borderId="12" xfId="0" applyNumberFormat="1" applyFont="1" applyBorder="1" applyAlignment="1" applyProtection="1">
      <alignment horizontal="center" vertical="center" wrapText="1" readingOrder="1"/>
      <protection/>
    </xf>
    <xf numFmtId="0" fontId="67" fillId="0" borderId="10" xfId="0" applyNumberFormat="1" applyFont="1" applyBorder="1" applyAlignment="1" applyProtection="1">
      <alignment horizontal="center" vertical="top" readingOrder="1"/>
      <protection/>
    </xf>
    <xf numFmtId="0" fontId="67" fillId="0" borderId="10" xfId="0" applyNumberFormat="1" applyFont="1" applyBorder="1" applyAlignment="1" applyProtection="1">
      <alignment horizontal="center" vertical="top" wrapText="1" readingOrder="1"/>
      <protection/>
    </xf>
    <xf numFmtId="0" fontId="67" fillId="0" borderId="10" xfId="0" applyNumberFormat="1" applyFont="1" applyBorder="1" applyAlignment="1" applyProtection="1">
      <alignment horizontal="center" vertical="center" readingOrder="1"/>
      <protection/>
    </xf>
    <xf numFmtId="0" fontId="67" fillId="0" borderId="11" xfId="0" applyNumberFormat="1" applyFont="1" applyBorder="1" applyAlignment="1" applyProtection="1">
      <alignment horizontal="center" vertical="center" readingOrder="1"/>
      <protection/>
    </xf>
    <xf numFmtId="0" fontId="67" fillId="0" borderId="10" xfId="0" applyNumberFormat="1" applyFont="1" applyBorder="1" applyAlignment="1" applyProtection="1">
      <alignment horizontal="center" vertical="center" wrapText="1" readingOrder="1"/>
      <protection/>
    </xf>
    <xf numFmtId="0" fontId="67" fillId="0" borderId="11" xfId="0" applyNumberFormat="1" applyFont="1" applyBorder="1" applyAlignment="1" applyProtection="1">
      <alignment horizontal="center" vertical="center" wrapText="1" readingOrder="1"/>
      <protection/>
    </xf>
    <xf numFmtId="0" fontId="5" fillId="34" borderId="10" xfId="0" applyNumberFormat="1" applyFont="1" applyFill="1" applyBorder="1" applyAlignment="1" applyProtection="1">
      <alignment horizontal="right" vertical="center" readingOrder="1"/>
      <protection/>
    </xf>
    <xf numFmtId="49" fontId="6" fillId="34" borderId="10" xfId="0" applyNumberFormat="1" applyFont="1" applyFill="1" applyBorder="1" applyAlignment="1" applyProtection="1">
      <alignment horizontal="left" vertical="center" readingOrder="1"/>
      <protection/>
    </xf>
    <xf numFmtId="49" fontId="5" fillId="34" borderId="10" xfId="0" applyNumberFormat="1" applyFont="1" applyFill="1" applyBorder="1" applyAlignment="1" applyProtection="1">
      <alignment horizontal="left" vertical="center" readingOrder="1"/>
      <protection/>
    </xf>
    <xf numFmtId="0" fontId="6" fillId="34" borderId="10" xfId="0" applyNumberFormat="1" applyFont="1" applyFill="1" applyBorder="1" applyAlignment="1" applyProtection="1">
      <alignment horizontal="left" vertical="center" readingOrder="1"/>
      <protection/>
    </xf>
    <xf numFmtId="0" fontId="5" fillId="34" borderId="10" xfId="0" applyNumberFormat="1" applyFont="1" applyFill="1" applyBorder="1" applyAlignment="1" applyProtection="1">
      <alignment horizontal="left" vertical="center" readingOrder="1"/>
      <protection/>
    </xf>
    <xf numFmtId="49" fontId="6" fillId="34" borderId="11" xfId="0" applyNumberFormat="1" applyFont="1" applyFill="1" applyBorder="1" applyAlignment="1" applyProtection="1">
      <alignment horizontal="left" vertical="center" readingOrder="1"/>
      <protection/>
    </xf>
    <xf numFmtId="49" fontId="5" fillId="34" borderId="11" xfId="0" applyNumberFormat="1" applyFont="1" applyFill="1" applyBorder="1" applyAlignment="1" applyProtection="1">
      <alignment horizontal="left" vertical="center" readingOrder="1"/>
      <protection/>
    </xf>
    <xf numFmtId="0" fontId="5" fillId="33" borderId="10" xfId="0" applyNumberFormat="1" applyFont="1" applyFill="1" applyBorder="1" applyAlignment="1" applyProtection="1">
      <alignment horizontal="right" vertical="center" readingOrder="1"/>
      <protection/>
    </xf>
    <xf numFmtId="49" fontId="6" fillId="34" borderId="10" xfId="0" applyNumberFormat="1" applyFont="1" applyFill="1" applyBorder="1" applyAlignment="1" applyProtection="1">
      <alignment horizontal="left" vertical="center" wrapText="1" readingOrder="1"/>
      <protection/>
    </xf>
    <xf numFmtId="49" fontId="6" fillId="34" borderId="12" xfId="0" applyNumberFormat="1" applyFont="1" applyFill="1" applyBorder="1" applyAlignment="1" applyProtection="1">
      <alignment horizontal="left" vertical="center" readingOrder="1"/>
      <protection/>
    </xf>
    <xf numFmtId="49" fontId="5" fillId="34" borderId="12" xfId="0" applyNumberFormat="1" applyFont="1" applyFill="1" applyBorder="1" applyAlignment="1" applyProtection="1">
      <alignment horizontal="left" vertical="center" readingOrder="1"/>
      <protection/>
    </xf>
    <xf numFmtId="0" fontId="5" fillId="34" borderId="12" xfId="0" applyNumberFormat="1" applyFont="1" applyFill="1" applyBorder="1" applyAlignment="1" applyProtection="1">
      <alignment horizontal="right" vertical="center" readingOrder="1"/>
      <protection/>
    </xf>
    <xf numFmtId="0" fontId="5" fillId="34" borderId="14" xfId="0" applyNumberFormat="1" applyFont="1" applyFill="1" applyBorder="1" applyAlignment="1" applyProtection="1">
      <alignment horizontal="right" vertical="center" readingOrder="1"/>
      <protection/>
    </xf>
    <xf numFmtId="49" fontId="6" fillId="34" borderId="14" xfId="0" applyNumberFormat="1" applyFont="1" applyFill="1" applyBorder="1" applyAlignment="1" applyProtection="1">
      <alignment horizontal="left" vertical="center" readingOrder="1"/>
      <protection/>
    </xf>
    <xf numFmtId="0" fontId="65" fillId="0" borderId="0" xfId="0" applyFont="1" applyAlignment="1">
      <alignment/>
    </xf>
    <xf numFmtId="49" fontId="65" fillId="0" borderId="10" xfId="0" applyNumberFormat="1" applyFont="1" applyBorder="1" applyAlignment="1">
      <alignment horizontal="center" wrapText="1"/>
    </xf>
    <xf numFmtId="49" fontId="65" fillId="0" borderId="11" xfId="0" applyNumberFormat="1" applyFont="1" applyBorder="1" applyAlignment="1">
      <alignment horizontal="center" wrapText="1"/>
    </xf>
    <xf numFmtId="185" fontId="65" fillId="33" borderId="10" xfId="0" applyNumberFormat="1" applyFont="1" applyFill="1" applyBorder="1" applyAlignment="1">
      <alignment horizontal="center" wrapText="1"/>
    </xf>
    <xf numFmtId="185" fontId="66" fillId="33" borderId="10" xfId="0" applyNumberFormat="1" applyFont="1" applyFill="1" applyBorder="1" applyAlignment="1">
      <alignment horizontal="center" wrapText="1"/>
    </xf>
    <xf numFmtId="185" fontId="65" fillId="33" borderId="11" xfId="0" applyNumberFormat="1" applyFont="1" applyFill="1" applyBorder="1" applyAlignment="1">
      <alignment horizontal="center" wrapText="1"/>
    </xf>
    <xf numFmtId="185" fontId="66" fillId="33" borderId="11" xfId="0" applyNumberFormat="1" applyFont="1" applyFill="1" applyBorder="1" applyAlignment="1">
      <alignment horizontal="center" wrapText="1"/>
    </xf>
    <xf numFmtId="185" fontId="65" fillId="33" borderId="10" xfId="0" applyNumberFormat="1" applyFont="1" applyFill="1" applyBorder="1" applyAlignment="1">
      <alignment horizontal="center"/>
    </xf>
    <xf numFmtId="185" fontId="65" fillId="33" borderId="11" xfId="0" applyNumberFormat="1" applyFont="1" applyFill="1" applyBorder="1" applyAlignment="1">
      <alignment horizontal="center"/>
    </xf>
    <xf numFmtId="185" fontId="65" fillId="0" borderId="10" xfId="0" applyNumberFormat="1" applyFont="1" applyBorder="1" applyAlignment="1">
      <alignment horizontal="center"/>
    </xf>
    <xf numFmtId="185" fontId="65" fillId="35" borderId="10" xfId="0" applyNumberFormat="1" applyFont="1" applyFill="1" applyBorder="1" applyAlignment="1">
      <alignment horizontal="center"/>
    </xf>
    <xf numFmtId="185" fontId="66" fillId="33" borderId="11" xfId="0" applyNumberFormat="1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0" fillId="0" borderId="15" xfId="0" applyBorder="1" applyAlignment="1">
      <alignment/>
    </xf>
    <xf numFmtId="0" fontId="68" fillId="0" borderId="11" xfId="0" applyNumberFormat="1" applyFont="1" applyBorder="1" applyAlignment="1" applyProtection="1">
      <alignment horizontal="center" vertical="top" wrapText="1" readingOrder="1"/>
      <protection/>
    </xf>
    <xf numFmtId="0" fontId="65" fillId="33" borderId="10" xfId="0" applyFont="1" applyFill="1" applyBorder="1" applyAlignment="1">
      <alignment horizontal="center" wrapText="1"/>
    </xf>
    <xf numFmtId="0" fontId="65" fillId="33" borderId="11" xfId="0" applyFont="1" applyFill="1" applyBorder="1" applyAlignment="1">
      <alignment horizontal="center" wrapText="1"/>
    </xf>
    <xf numFmtId="49" fontId="65" fillId="33" borderId="10" xfId="0" applyNumberFormat="1" applyFont="1" applyFill="1" applyBorder="1" applyAlignment="1">
      <alignment horizontal="center" wrapText="1"/>
    </xf>
    <xf numFmtId="49" fontId="66" fillId="2" borderId="10" xfId="0" applyNumberFormat="1" applyFont="1" applyFill="1" applyBorder="1" applyAlignment="1">
      <alignment horizontal="center" wrapText="1"/>
    </xf>
    <xf numFmtId="49" fontId="66" fillId="2" borderId="11" xfId="0" applyNumberFormat="1" applyFont="1" applyFill="1" applyBorder="1" applyAlignment="1">
      <alignment horizontal="center" wrapText="1"/>
    </xf>
    <xf numFmtId="1" fontId="66" fillId="2" borderId="10" xfId="0" applyNumberFormat="1" applyFont="1" applyFill="1" applyBorder="1" applyAlignment="1">
      <alignment horizontal="center" wrapText="1"/>
    </xf>
    <xf numFmtId="49" fontId="69" fillId="0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 applyProtection="1">
      <alignment horizontal="left" vertical="center" readingOrder="1"/>
      <protection/>
    </xf>
    <xf numFmtId="185" fontId="65" fillId="0" borderId="10" xfId="0" applyNumberFormat="1" applyFont="1" applyBorder="1" applyAlignment="1">
      <alignment/>
    </xf>
    <xf numFmtId="49" fontId="70" fillId="37" borderId="10" xfId="0" applyNumberFormat="1" applyFont="1" applyFill="1" applyBorder="1" applyAlignment="1" applyProtection="1">
      <alignment horizontal="center" wrapText="1"/>
      <protection locked="0"/>
    </xf>
    <xf numFmtId="1" fontId="71" fillId="0" borderId="10" xfId="0" applyNumberFormat="1" applyFont="1" applyBorder="1" applyAlignment="1">
      <alignment horizontal="center" wrapText="1"/>
    </xf>
    <xf numFmtId="185" fontId="5" fillId="33" borderId="10" xfId="0" applyNumberFormat="1" applyFont="1" applyFill="1" applyBorder="1" applyAlignment="1" applyProtection="1">
      <alignment horizontal="left" vertical="center" readingOrder="1"/>
      <protection/>
    </xf>
    <xf numFmtId="0" fontId="6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1" fontId="46" fillId="35" borderId="10" xfId="0" applyNumberFormat="1" applyFont="1" applyFill="1" applyBorder="1" applyAlignment="1">
      <alignment horizontal="center"/>
    </xf>
    <xf numFmtId="185" fontId="65" fillId="3" borderId="10" xfId="0" applyNumberFormat="1" applyFont="1" applyFill="1" applyBorder="1" applyAlignment="1">
      <alignment horizontal="center"/>
    </xf>
    <xf numFmtId="185" fontId="72" fillId="33" borderId="10" xfId="0" applyNumberFormat="1" applyFont="1" applyFill="1" applyBorder="1" applyAlignment="1">
      <alignment horizontal="center"/>
    </xf>
    <xf numFmtId="185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3" fillId="0" borderId="11" xfId="0" applyNumberFormat="1" applyFont="1" applyBorder="1" applyAlignment="1" applyProtection="1">
      <alignment horizontal="left" vertical="center" readingOrder="1"/>
      <protection/>
    </xf>
    <xf numFmtId="0" fontId="74" fillId="0" borderId="10" xfId="0" applyFont="1" applyBorder="1" applyAlignment="1">
      <alignment horizontal="left"/>
    </xf>
    <xf numFmtId="0" fontId="6" fillId="34" borderId="11" xfId="0" applyNumberFormat="1" applyFont="1" applyFill="1" applyBorder="1" applyAlignment="1" applyProtection="1">
      <alignment horizontal="left" vertical="center" readingOrder="1"/>
      <protection/>
    </xf>
    <xf numFmtId="0" fontId="5" fillId="3" borderId="10" xfId="0" applyNumberFormat="1" applyFont="1" applyFill="1" applyBorder="1" applyAlignment="1" applyProtection="1">
      <alignment horizontal="right" vertical="center" readingOrder="1"/>
      <protection/>
    </xf>
    <xf numFmtId="0" fontId="73" fillId="3" borderId="11" xfId="0" applyNumberFormat="1" applyFont="1" applyFill="1" applyBorder="1" applyAlignment="1" applyProtection="1">
      <alignment horizontal="left" vertical="center" readingOrder="1"/>
      <protection/>
    </xf>
    <xf numFmtId="49" fontId="5" fillId="3" borderId="10" xfId="0" applyNumberFormat="1" applyFont="1" applyFill="1" applyBorder="1" applyAlignment="1" applyProtection="1">
      <alignment horizontal="left" vertical="center" readingOrder="1"/>
      <protection/>
    </xf>
    <xf numFmtId="185" fontId="75" fillId="3" borderId="10" xfId="0" applyNumberFormat="1" applyFont="1" applyFill="1" applyBorder="1" applyAlignment="1">
      <alignment horizontal="center" vertical="center"/>
    </xf>
    <xf numFmtId="185" fontId="75" fillId="3" borderId="10" xfId="0" applyNumberFormat="1" applyFont="1" applyFill="1" applyBorder="1" applyAlignment="1" applyProtection="1">
      <alignment horizontal="center"/>
      <protection/>
    </xf>
    <xf numFmtId="49" fontId="5" fillId="3" borderId="11" xfId="0" applyNumberFormat="1" applyFont="1" applyFill="1" applyBorder="1" applyAlignment="1" applyProtection="1">
      <alignment horizontal="left" vertical="center" readingOrder="1"/>
      <protection/>
    </xf>
    <xf numFmtId="0" fontId="5" fillId="3" borderId="12" xfId="0" applyNumberFormat="1" applyFont="1" applyFill="1" applyBorder="1" applyAlignment="1" applyProtection="1">
      <alignment horizontal="right" vertical="center" readingOrder="1"/>
      <protection/>
    </xf>
    <xf numFmtId="49" fontId="5" fillId="3" borderId="12" xfId="0" applyNumberFormat="1" applyFont="1" applyFill="1" applyBorder="1" applyAlignment="1" applyProtection="1">
      <alignment horizontal="left" vertical="center" readingOrder="1"/>
      <protection/>
    </xf>
    <xf numFmtId="0" fontId="74" fillId="3" borderId="10" xfId="0" applyFont="1" applyFill="1" applyBorder="1" applyAlignment="1">
      <alignment horizontal="left"/>
    </xf>
    <xf numFmtId="0" fontId="5" fillId="3" borderId="10" xfId="0" applyNumberFormat="1" applyFont="1" applyFill="1" applyBorder="1" applyAlignment="1" applyProtection="1">
      <alignment horizontal="left" vertical="center" readingOrder="1"/>
      <protection/>
    </xf>
    <xf numFmtId="0" fontId="73" fillId="0" borderId="12" xfId="0" applyNumberFormat="1" applyFont="1" applyBorder="1" applyAlignment="1" applyProtection="1">
      <alignment horizontal="right" vertical="center" readingOrder="1"/>
      <protection/>
    </xf>
    <xf numFmtId="0" fontId="73" fillId="0" borderId="10" xfId="0" applyNumberFormat="1" applyFont="1" applyBorder="1" applyAlignment="1" applyProtection="1">
      <alignment horizontal="right" vertical="top" readingOrder="1"/>
      <protection/>
    </xf>
    <xf numFmtId="0" fontId="73" fillId="0" borderId="10" xfId="0" applyNumberFormat="1" applyFont="1" applyBorder="1" applyAlignment="1" applyProtection="1">
      <alignment horizontal="right" vertical="center" readingOrder="1"/>
      <protection/>
    </xf>
    <xf numFmtId="185" fontId="76" fillId="33" borderId="10" xfId="0" applyNumberFormat="1" applyFont="1" applyFill="1" applyBorder="1" applyAlignment="1">
      <alignment horizontal="left"/>
    </xf>
    <xf numFmtId="185" fontId="76" fillId="33" borderId="11" xfId="0" applyNumberFormat="1" applyFont="1" applyFill="1" applyBorder="1" applyAlignment="1">
      <alignment horizontal="left"/>
    </xf>
    <xf numFmtId="0" fontId="46" fillId="0" borderId="0" xfId="0" applyFont="1" applyAlignment="1">
      <alignment horizontal="right"/>
    </xf>
    <xf numFmtId="0" fontId="65" fillId="33" borderId="10" xfId="0" applyFont="1" applyFill="1" applyBorder="1" applyAlignment="1">
      <alignment horizontal="center" wrapText="1"/>
    </xf>
    <xf numFmtId="185" fontId="65" fillId="33" borderId="10" xfId="0" applyNumberFormat="1" applyFont="1" applyFill="1" applyBorder="1" applyAlignment="1">
      <alignment horizontal="center" wrapText="1"/>
    </xf>
    <xf numFmtId="0" fontId="65" fillId="33" borderId="10" xfId="0" applyFont="1" applyFill="1" applyBorder="1" applyAlignment="1">
      <alignment/>
    </xf>
    <xf numFmtId="185" fontId="72" fillId="33" borderId="10" xfId="0" applyNumberFormat="1" applyFont="1" applyFill="1" applyBorder="1" applyAlignment="1">
      <alignment horizontal="center"/>
    </xf>
    <xf numFmtId="185" fontId="72" fillId="33" borderId="11" xfId="0" applyNumberFormat="1" applyFont="1" applyFill="1" applyBorder="1" applyAlignment="1">
      <alignment horizontal="center"/>
    </xf>
    <xf numFmtId="185" fontId="65" fillId="33" borderId="10" xfId="0" applyNumberFormat="1" applyFont="1" applyFill="1" applyBorder="1" applyAlignment="1">
      <alignment/>
    </xf>
    <xf numFmtId="49" fontId="65" fillId="8" borderId="10" xfId="0" applyNumberFormat="1" applyFont="1" applyFill="1" applyBorder="1" applyAlignment="1">
      <alignment horizontal="center" vertical="center" wrapText="1"/>
    </xf>
    <xf numFmtId="49" fontId="66" fillId="35" borderId="10" xfId="0" applyNumberFormat="1" applyFont="1" applyFill="1" applyBorder="1" applyAlignment="1">
      <alignment horizontal="center" wrapText="1"/>
    </xf>
    <xf numFmtId="49" fontId="66" fillId="35" borderId="11" xfId="0" applyNumberFormat="1" applyFont="1" applyFill="1" applyBorder="1" applyAlignment="1">
      <alignment horizontal="center" wrapText="1"/>
    </xf>
    <xf numFmtId="1" fontId="66" fillId="35" borderId="10" xfId="0" applyNumberFormat="1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65" fillId="33" borderId="0" xfId="0" applyFont="1" applyFill="1" applyAlignment="1">
      <alignment/>
    </xf>
    <xf numFmtId="0" fontId="73" fillId="3" borderId="10" xfId="0" applyNumberFormat="1" applyFont="1" applyFill="1" applyBorder="1" applyAlignment="1" applyProtection="1">
      <alignment horizontal="right" vertical="center" readingOrder="1"/>
      <protection/>
    </xf>
    <xf numFmtId="49" fontId="66" fillId="35" borderId="17" xfId="0" applyNumberFormat="1" applyFont="1" applyFill="1" applyBorder="1" applyAlignment="1">
      <alignment horizontal="center" wrapText="1"/>
    </xf>
    <xf numFmtId="49" fontId="77" fillId="35" borderId="10" xfId="0" applyNumberFormat="1" applyFont="1" applyFill="1" applyBorder="1" applyAlignment="1">
      <alignment horizontal="center" wrapText="1"/>
    </xf>
    <xf numFmtId="195" fontId="65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readingOrder="1"/>
    </xf>
    <xf numFmtId="192" fontId="65" fillId="33" borderId="10" xfId="0" applyNumberFormat="1" applyFont="1" applyFill="1" applyBorder="1" applyAlignment="1">
      <alignment horizontal="center"/>
    </xf>
    <xf numFmtId="49" fontId="78" fillId="38" borderId="10" xfId="0" applyNumberFormat="1" applyFont="1" applyFill="1" applyBorder="1" applyAlignment="1">
      <alignment horizontal="center" vertical="center" wrapText="1"/>
    </xf>
    <xf numFmtId="0" fontId="79" fillId="0" borderId="11" xfId="0" applyNumberFormat="1" applyFont="1" applyBorder="1" applyAlignment="1" applyProtection="1">
      <alignment horizontal="center" vertical="center" readingOrder="1"/>
      <protection/>
    </xf>
    <xf numFmtId="49" fontId="80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 wrapText="1" readingOrder="1"/>
    </xf>
    <xf numFmtId="49" fontId="71" fillId="0" borderId="10" xfId="0" applyNumberFormat="1" applyFont="1" applyBorder="1" applyAlignment="1">
      <alignment horizontal="center" wrapText="1"/>
    </xf>
    <xf numFmtId="185" fontId="81" fillId="3" borderId="10" xfId="0" applyNumberFormat="1" applyFont="1" applyFill="1" applyBorder="1" applyAlignment="1">
      <alignment horizontal="center" vertical="center"/>
    </xf>
    <xf numFmtId="185" fontId="81" fillId="0" borderId="10" xfId="0" applyNumberFormat="1" applyFont="1" applyBorder="1" applyAlignment="1" applyProtection="1">
      <alignment horizontal="center"/>
      <protection/>
    </xf>
    <xf numFmtId="185" fontId="81" fillId="3" borderId="10" xfId="0" applyNumberFormat="1" applyFont="1" applyFill="1" applyBorder="1" applyAlignment="1" applyProtection="1">
      <alignment horizontal="center"/>
      <protection/>
    </xf>
    <xf numFmtId="0" fontId="81" fillId="0" borderId="10" xfId="0" applyFont="1" applyBorder="1" applyAlignment="1">
      <alignment horizontal="center" vertical="center"/>
    </xf>
    <xf numFmtId="0" fontId="8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wrapText="1" readingOrder="1"/>
    </xf>
    <xf numFmtId="49" fontId="46" fillId="0" borderId="10" xfId="0" applyNumberFormat="1" applyFont="1" applyBorder="1" applyAlignment="1">
      <alignment horizontal="center" wrapText="1"/>
    </xf>
    <xf numFmtId="185" fontId="0" fillId="3" borderId="10" xfId="0" applyNumberFormat="1" applyFont="1" applyFill="1" applyBorder="1" applyAlignment="1">
      <alignment horizontal="center" vertical="center"/>
    </xf>
    <xf numFmtId="185" fontId="0" fillId="33" borderId="10" xfId="0" applyNumberFormat="1" applyFont="1" applyFill="1" applyBorder="1" applyAlignment="1">
      <alignment horizontal="center"/>
    </xf>
    <xf numFmtId="185" fontId="0" fillId="3" borderId="10" xfId="0" applyNumberFormat="1" applyFont="1" applyFill="1" applyBorder="1" applyAlignment="1">
      <alignment horizontal="center"/>
    </xf>
    <xf numFmtId="185" fontId="0" fillId="3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2" fillId="0" borderId="13" xfId="0" applyNumberFormat="1" applyFont="1" applyBorder="1" applyAlignment="1" applyProtection="1">
      <alignment horizontal="center" vertical="center" readingOrder="1"/>
      <protection/>
    </xf>
    <xf numFmtId="0" fontId="83" fillId="33" borderId="10" xfId="0" applyFont="1" applyFill="1" applyBorder="1" applyAlignment="1">
      <alignment horizontal="center" vertical="center" wrapText="1"/>
    </xf>
    <xf numFmtId="49" fontId="70" fillId="35" borderId="10" xfId="0" applyNumberFormat="1" applyFont="1" applyFill="1" applyBorder="1" applyAlignment="1">
      <alignment horizontal="center" wrapText="1" readingOrder="1"/>
    </xf>
    <xf numFmtId="49" fontId="41" fillId="35" borderId="10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/>
    </xf>
    <xf numFmtId="0" fontId="70" fillId="33" borderId="10" xfId="0" applyFont="1" applyFill="1" applyBorder="1" applyAlignment="1">
      <alignment horizontal="center" vertical="center" wrapText="1"/>
    </xf>
    <xf numFmtId="1" fontId="84" fillId="37" borderId="10" xfId="0" applyNumberFormat="1" applyFont="1" applyFill="1" applyBorder="1" applyAlignment="1" applyProtection="1">
      <alignment horizontal="center" vertical="center"/>
      <protection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7" fillId="0" borderId="10" xfId="0" applyNumberFormat="1" applyFont="1" applyBorder="1" applyAlignment="1" applyProtection="1">
      <alignment horizontal="center" readingOrder="1"/>
      <protection/>
    </xf>
    <xf numFmtId="0" fontId="67" fillId="0" borderId="11" xfId="0" applyNumberFormat="1" applyFont="1" applyBorder="1" applyAlignment="1" applyProtection="1">
      <alignment horizontal="center" readingOrder="1"/>
      <protection/>
    </xf>
    <xf numFmtId="0" fontId="67" fillId="0" borderId="11" xfId="0" applyNumberFormat="1" applyFont="1" applyBorder="1" applyAlignment="1" applyProtection="1">
      <alignment horizontal="center" wrapText="1" readingOrder="1"/>
      <protection/>
    </xf>
    <xf numFmtId="0" fontId="71" fillId="0" borderId="1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49" fontId="65" fillId="8" borderId="11" xfId="0" applyNumberFormat="1" applyFont="1" applyFill="1" applyBorder="1" applyAlignment="1">
      <alignment horizontal="center" vertical="center" wrapText="1"/>
    </xf>
    <xf numFmtId="49" fontId="65" fillId="8" borderId="19" xfId="0" applyNumberFormat="1" applyFont="1" applyFill="1" applyBorder="1" applyAlignment="1">
      <alignment horizontal="center" vertical="center" wrapText="1"/>
    </xf>
    <xf numFmtId="49" fontId="65" fillId="8" borderId="11" xfId="0" applyNumberFormat="1" applyFont="1" applyFill="1" applyBorder="1" applyAlignment="1">
      <alignment horizontal="center" vertical="center" wrapText="1"/>
    </xf>
    <xf numFmtId="49" fontId="65" fillId="8" borderId="19" xfId="0" applyNumberFormat="1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5" fontId="66" fillId="0" borderId="12" xfId="0" applyNumberFormat="1" applyFont="1" applyBorder="1" applyAlignment="1">
      <alignment horizontal="center" vertical="center" wrapText="1"/>
    </xf>
    <xf numFmtId="185" fontId="66" fillId="0" borderId="14" xfId="0" applyNumberFormat="1" applyFont="1" applyBorder="1" applyAlignment="1">
      <alignment horizontal="center" vertical="center" wrapText="1"/>
    </xf>
    <xf numFmtId="0" fontId="85" fillId="33" borderId="11" xfId="0" applyFont="1" applyFill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49" fontId="65" fillId="35" borderId="11" xfId="0" applyNumberFormat="1" applyFont="1" applyFill="1" applyBorder="1" applyAlignment="1">
      <alignment horizontal="center" vertical="center" wrapText="1"/>
    </xf>
    <xf numFmtId="49" fontId="65" fillId="35" borderId="19" xfId="0" applyNumberFormat="1" applyFont="1" applyFill="1" applyBorder="1" applyAlignment="1">
      <alignment horizontal="center" vertical="center" wrapText="1"/>
    </xf>
    <xf numFmtId="49" fontId="65" fillId="2" borderId="11" xfId="0" applyNumberFormat="1" applyFont="1" applyFill="1" applyBorder="1" applyAlignment="1">
      <alignment horizontal="center" vertical="center" wrapText="1"/>
    </xf>
    <xf numFmtId="49" fontId="65" fillId="2" borderId="19" xfId="0" applyNumberFormat="1" applyFont="1" applyFill="1" applyBorder="1" applyAlignment="1">
      <alignment horizontal="center" vertical="center" wrapText="1"/>
    </xf>
    <xf numFmtId="49" fontId="65" fillId="35" borderId="11" xfId="0" applyNumberFormat="1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49" fontId="65" fillId="35" borderId="19" xfId="0" applyNumberFormat="1" applyFont="1" applyFill="1" applyBorder="1" applyAlignment="1">
      <alignment horizontal="center" vertical="center" wrapText="1"/>
    </xf>
    <xf numFmtId="49" fontId="45" fillId="35" borderId="11" xfId="0" applyNumberFormat="1" applyFont="1" applyFill="1" applyBorder="1" applyAlignment="1">
      <alignment horizontal="center" vertical="center" wrapText="1"/>
    </xf>
    <xf numFmtId="49" fontId="45" fillId="35" borderId="19" xfId="0" applyNumberFormat="1" applyFont="1" applyFill="1" applyBorder="1" applyAlignment="1">
      <alignment horizontal="center" vertical="center" wrapText="1"/>
    </xf>
    <xf numFmtId="49" fontId="65" fillId="2" borderId="11" xfId="0" applyNumberFormat="1" applyFont="1" applyFill="1" applyBorder="1" applyAlignment="1">
      <alignment horizontal="center" vertical="center" wrapText="1"/>
    </xf>
    <xf numFmtId="49" fontId="65" fillId="2" borderId="19" xfId="0" applyNumberFormat="1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0" fontId="65" fillId="35" borderId="19" xfId="0" applyFont="1" applyFill="1" applyBorder="1" applyAlignment="1">
      <alignment horizontal="center" vertical="center" wrapText="1"/>
    </xf>
    <xf numFmtId="49" fontId="69" fillId="39" borderId="11" xfId="0" applyNumberFormat="1" applyFont="1" applyFill="1" applyBorder="1" applyAlignment="1">
      <alignment horizontal="center" vertical="center" wrapText="1"/>
    </xf>
    <xf numFmtId="49" fontId="69" fillId="39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808080"/>
      <rgbColor rgb="00FFFFFF"/>
      <rgbColor rgb="00F5F5F5"/>
      <rgbColor rgb="00D3D3D3"/>
      <rgbColor rgb="00A9A9A9"/>
      <rgbColor rgb="00DC143C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Q95"/>
  <sheetViews>
    <sheetView zoomScalePageLayoutView="0" workbookViewId="0" topLeftCell="A1">
      <pane xSplit="3" ySplit="4" topLeftCell="D7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F99" sqref="F99"/>
    </sheetView>
  </sheetViews>
  <sheetFormatPr defaultColWidth="9.140625" defaultRowHeight="15"/>
  <cols>
    <col min="1" max="1" width="3.57421875" style="37" customWidth="1"/>
    <col min="2" max="2" width="27.7109375" style="37" customWidth="1"/>
    <col min="3" max="3" width="3.28125" style="37" customWidth="1"/>
    <col min="4" max="4" width="7.28125" style="4" bestFit="1" customWidth="1"/>
    <col min="5" max="5" width="15.421875" style="4" bestFit="1" customWidth="1"/>
    <col min="6" max="6" width="11.00390625" style="4" bestFit="1" customWidth="1"/>
    <col min="7" max="7" width="11.00390625" style="4" customWidth="1"/>
    <col min="8" max="8" width="15.57421875" style="4" bestFit="1" customWidth="1"/>
    <col min="9" max="9" width="14.140625" style="4" customWidth="1"/>
    <col min="10" max="10" width="17.8515625" style="4" bestFit="1" customWidth="1"/>
    <col min="11" max="11" width="15.7109375" style="4" bestFit="1" customWidth="1"/>
    <col min="12" max="12" width="14.421875" style="4" bestFit="1" customWidth="1"/>
    <col min="13" max="13" width="14.00390625" style="4" bestFit="1" customWidth="1"/>
    <col min="14" max="14" width="17.7109375" style="4" customWidth="1"/>
    <col min="15" max="15" width="8.140625" style="4" bestFit="1" customWidth="1"/>
    <col min="16" max="16" width="10.8515625" style="4" bestFit="1" customWidth="1"/>
    <col min="17" max="17" width="15.28125" style="127" bestFit="1" customWidth="1"/>
  </cols>
  <sheetData>
    <row r="1" spans="1:17" ht="51.75" customHeight="1">
      <c r="A1" s="14"/>
      <c r="B1" s="128" t="s">
        <v>148</v>
      </c>
      <c r="C1" s="16"/>
      <c r="D1" s="141" t="s">
        <v>227</v>
      </c>
      <c r="E1" s="142"/>
      <c r="F1" s="142"/>
      <c r="G1" s="143"/>
      <c r="H1" s="135" t="s">
        <v>271</v>
      </c>
      <c r="I1" s="141" t="s">
        <v>228</v>
      </c>
      <c r="J1" s="142"/>
      <c r="K1" s="142"/>
      <c r="L1" s="142"/>
      <c r="M1" s="142"/>
      <c r="N1" s="142"/>
      <c r="O1" s="142"/>
      <c r="P1" s="143"/>
      <c r="Q1" s="129" t="s">
        <v>149</v>
      </c>
    </row>
    <row r="2" spans="1:17" s="2" customFormat="1" ht="51.75" customHeight="1">
      <c r="A2" s="17"/>
      <c r="B2" s="109" t="s">
        <v>97</v>
      </c>
      <c r="C2" s="18"/>
      <c r="D2" s="131" t="s">
        <v>233</v>
      </c>
      <c r="E2" s="131" t="s">
        <v>272</v>
      </c>
      <c r="F2" s="131" t="s">
        <v>167</v>
      </c>
      <c r="G2" s="131" t="s">
        <v>235</v>
      </c>
      <c r="H2" s="131" t="s">
        <v>59</v>
      </c>
      <c r="I2" s="131" t="s">
        <v>274</v>
      </c>
      <c r="J2" s="131" t="s">
        <v>275</v>
      </c>
      <c r="K2" s="131" t="s">
        <v>230</v>
      </c>
      <c r="L2" s="131" t="s">
        <v>231</v>
      </c>
      <c r="M2" s="131" t="s">
        <v>278</v>
      </c>
      <c r="N2" s="131" t="s">
        <v>232</v>
      </c>
      <c r="O2" s="131" t="s">
        <v>234</v>
      </c>
      <c r="P2" s="131" t="s">
        <v>279</v>
      </c>
      <c r="Q2" s="119" t="s">
        <v>226</v>
      </c>
    </row>
    <row r="3" spans="1:17" ht="23.25" customHeight="1">
      <c r="A3" s="19"/>
      <c r="B3" s="20" t="s">
        <v>68</v>
      </c>
      <c r="C3" s="2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10" t="s">
        <v>214</v>
      </c>
    </row>
    <row r="4" spans="1:17" s="106" customFormat="1" ht="15.75">
      <c r="A4" s="19"/>
      <c r="B4" s="20" t="s">
        <v>69</v>
      </c>
      <c r="C4" s="22"/>
      <c r="D4" s="130" t="s">
        <v>77</v>
      </c>
      <c r="E4" s="130" t="s">
        <v>273</v>
      </c>
      <c r="F4" s="130" t="s">
        <v>77</v>
      </c>
      <c r="G4" s="130" t="s">
        <v>238</v>
      </c>
      <c r="H4" s="130" t="s">
        <v>77</v>
      </c>
      <c r="I4" s="130" t="s">
        <v>80</v>
      </c>
      <c r="J4" s="130" t="s">
        <v>276</v>
      </c>
      <c r="K4" s="130" t="s">
        <v>239</v>
      </c>
      <c r="L4" s="130" t="s">
        <v>277</v>
      </c>
      <c r="M4" s="130" t="s">
        <v>77</v>
      </c>
      <c r="N4" s="130" t="s">
        <v>241</v>
      </c>
      <c r="O4" s="130" t="s">
        <v>76</v>
      </c>
      <c r="P4" s="130" t="s">
        <v>280</v>
      </c>
      <c r="Q4" s="120"/>
    </row>
    <row r="5" spans="1:17" ht="15">
      <c r="A5" s="19"/>
      <c r="B5" s="20"/>
      <c r="C5" s="22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121"/>
    </row>
    <row r="6" spans="1:17" ht="15">
      <c r="A6" s="74">
        <v>1</v>
      </c>
      <c r="B6" s="75" t="s">
        <v>48</v>
      </c>
      <c r="C6" s="76" t="s">
        <v>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122">
        <f>Q7+Q8+Q9</f>
        <v>0.08024999999999999</v>
      </c>
    </row>
    <row r="7" spans="1:17" ht="15">
      <c r="A7" s="23"/>
      <c r="B7" s="24" t="s">
        <v>4</v>
      </c>
      <c r="C7" s="25" t="s">
        <v>0</v>
      </c>
      <c r="D7" s="64"/>
      <c r="E7" s="64"/>
      <c r="F7" s="64"/>
      <c r="G7" s="12">
        <v>0.03</v>
      </c>
      <c r="H7" s="12"/>
      <c r="I7" s="64"/>
      <c r="J7" s="64"/>
      <c r="K7" s="64"/>
      <c r="L7" s="64"/>
      <c r="M7" s="64"/>
      <c r="N7" s="64"/>
      <c r="O7" s="64"/>
      <c r="P7" s="64"/>
      <c r="Q7" s="123">
        <f>SUM(D7:P7)*$Q$3</f>
        <v>0.03</v>
      </c>
    </row>
    <row r="8" spans="1:17" ht="15">
      <c r="A8" s="23"/>
      <c r="B8" s="26" t="s">
        <v>48</v>
      </c>
      <c r="C8" s="25" t="s">
        <v>0</v>
      </c>
      <c r="D8" s="12"/>
      <c r="E8" s="12"/>
      <c r="F8" s="12"/>
      <c r="G8" s="12"/>
      <c r="H8" s="12"/>
      <c r="I8" s="12"/>
      <c r="J8" s="12"/>
      <c r="K8" s="12"/>
      <c r="L8" s="12">
        <v>0.01275</v>
      </c>
      <c r="M8" s="12"/>
      <c r="N8" s="12">
        <v>0.03</v>
      </c>
      <c r="O8" s="12"/>
      <c r="P8" s="12"/>
      <c r="Q8" s="123">
        <f>SUM(D8:P8)*$Q$3</f>
        <v>0.042749999999999996</v>
      </c>
    </row>
    <row r="9" spans="1:17" ht="15">
      <c r="A9" s="23"/>
      <c r="B9" s="24" t="s">
        <v>43</v>
      </c>
      <c r="C9" s="25" t="s">
        <v>0</v>
      </c>
      <c r="D9" s="12"/>
      <c r="E9" s="12"/>
      <c r="F9" s="12"/>
      <c r="G9" s="12"/>
      <c r="H9" s="12"/>
      <c r="I9" s="12"/>
      <c r="J9" s="12"/>
      <c r="K9" s="12"/>
      <c r="L9" s="12">
        <v>0.0075</v>
      </c>
      <c r="M9" s="12"/>
      <c r="N9" s="12"/>
      <c r="O9" s="12"/>
      <c r="P9" s="12"/>
      <c r="Q9" s="123">
        <f>SUM(D9:P9)*$Q$3</f>
        <v>0.0075</v>
      </c>
    </row>
    <row r="10" spans="1:17" ht="15">
      <c r="A10" s="74">
        <v>2</v>
      </c>
      <c r="B10" s="76" t="s">
        <v>111</v>
      </c>
      <c r="C10" s="76" t="s"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0.03</v>
      </c>
      <c r="O10" s="12"/>
      <c r="P10" s="12"/>
      <c r="Q10" s="124">
        <f>SUM(D10:P10)*$Q$3</f>
        <v>0.03</v>
      </c>
    </row>
    <row r="11" spans="1:17" ht="15">
      <c r="A11" s="74">
        <v>3</v>
      </c>
      <c r="B11" s="75" t="s">
        <v>215</v>
      </c>
      <c r="C11" s="76" t="s">
        <v>0</v>
      </c>
      <c r="D11" s="12"/>
      <c r="E11" s="12"/>
      <c r="F11" s="12"/>
      <c r="G11" s="12"/>
      <c r="H11" s="12"/>
      <c r="I11" s="12"/>
      <c r="J11" s="12">
        <v>0.02</v>
      </c>
      <c r="K11" s="12"/>
      <c r="L11" s="12"/>
      <c r="M11" s="12"/>
      <c r="N11" s="12"/>
      <c r="O11" s="12"/>
      <c r="P11" s="12"/>
      <c r="Q11" s="124">
        <f>SUM(D11:P11)*$Q$3</f>
        <v>0.02</v>
      </c>
    </row>
    <row r="12" spans="1:17" ht="15">
      <c r="A12" s="74">
        <v>4</v>
      </c>
      <c r="B12" s="75" t="s">
        <v>123</v>
      </c>
      <c r="C12" s="76" t="s">
        <v>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25">
        <f>Q13</f>
        <v>0.03334</v>
      </c>
    </row>
    <row r="13" spans="1:17" ht="15">
      <c r="A13" s="23"/>
      <c r="B13" s="26" t="s">
        <v>209</v>
      </c>
      <c r="C13" s="25" t="s">
        <v>0</v>
      </c>
      <c r="D13" s="12"/>
      <c r="E13" s="12"/>
      <c r="F13" s="12"/>
      <c r="G13" s="12"/>
      <c r="H13" s="12"/>
      <c r="I13" s="12"/>
      <c r="J13" s="12"/>
      <c r="K13" s="12"/>
      <c r="L13" s="12">
        <v>0.03334</v>
      </c>
      <c r="M13" s="12"/>
      <c r="N13" s="12"/>
      <c r="O13" s="12"/>
      <c r="P13" s="12"/>
      <c r="Q13" s="123">
        <f aca="true" t="shared" si="0" ref="Q13:Q18">SUM(D13:P13)*$Q$3</f>
        <v>0.03334</v>
      </c>
    </row>
    <row r="14" spans="1:17" s="3" customFormat="1" ht="15">
      <c r="A14" s="30"/>
      <c r="B14" s="24" t="s">
        <v>218</v>
      </c>
      <c r="C14" s="25" t="s">
        <v>210</v>
      </c>
      <c r="D14" s="12"/>
      <c r="E14" s="12"/>
      <c r="F14" s="12"/>
      <c r="G14" s="12"/>
      <c r="H14" s="13"/>
      <c r="I14" s="12"/>
      <c r="J14" s="12"/>
      <c r="K14" s="12"/>
      <c r="L14" s="12"/>
      <c r="M14" s="12"/>
      <c r="N14" s="12"/>
      <c r="O14" s="12"/>
      <c r="P14" s="12"/>
      <c r="Q14" s="123">
        <f t="shared" si="0"/>
        <v>0</v>
      </c>
    </row>
    <row r="15" spans="1:17" s="3" customFormat="1" ht="15">
      <c r="A15" s="30"/>
      <c r="B15" s="24" t="s">
        <v>224</v>
      </c>
      <c r="C15" s="25" t="s">
        <v>210</v>
      </c>
      <c r="D15" s="12"/>
      <c r="E15" s="12"/>
      <c r="F15" s="12"/>
      <c r="G15" s="12"/>
      <c r="H15" s="13"/>
      <c r="I15" s="12"/>
      <c r="J15" s="12"/>
      <c r="K15" s="12"/>
      <c r="L15" s="12"/>
      <c r="M15" s="12"/>
      <c r="N15" s="12"/>
      <c r="O15" s="12"/>
      <c r="P15" s="12"/>
      <c r="Q15" s="123">
        <f t="shared" si="0"/>
        <v>0</v>
      </c>
    </row>
    <row r="16" spans="1:17" ht="15">
      <c r="A16" s="23"/>
      <c r="B16" s="24" t="s">
        <v>225</v>
      </c>
      <c r="C16" s="25" t="s">
        <v>210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3">
        <f t="shared" si="0"/>
        <v>0</v>
      </c>
    </row>
    <row r="17" spans="1:17" ht="15">
      <c r="A17" s="23"/>
      <c r="B17" s="24" t="s">
        <v>221</v>
      </c>
      <c r="C17" s="25" t="s">
        <v>210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3">
        <f t="shared" si="0"/>
        <v>0</v>
      </c>
    </row>
    <row r="18" spans="1:17" ht="15">
      <c r="A18" s="23"/>
      <c r="B18" s="24" t="s">
        <v>223</v>
      </c>
      <c r="C18" s="25" t="s"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3">
        <f t="shared" si="0"/>
        <v>0</v>
      </c>
    </row>
    <row r="19" spans="1:17" ht="15">
      <c r="A19" s="74">
        <v>5</v>
      </c>
      <c r="B19" s="76" t="s">
        <v>126</v>
      </c>
      <c r="C19" s="76" t="s"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5">
        <f>Q20+Q23+Q21</f>
        <v>0.0285</v>
      </c>
    </row>
    <row r="20" spans="1:17" ht="15">
      <c r="A20" s="23"/>
      <c r="B20" s="26" t="s">
        <v>19</v>
      </c>
      <c r="C20" s="25" t="s"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3">
        <f>SUM(D20:P20)*$Q$3</f>
        <v>0</v>
      </c>
    </row>
    <row r="21" spans="1:17" ht="15">
      <c r="A21" s="23"/>
      <c r="B21" s="26" t="s">
        <v>242</v>
      </c>
      <c r="C21" s="25" t="s">
        <v>0</v>
      </c>
      <c r="D21" s="12"/>
      <c r="E21" s="12"/>
      <c r="F21" s="12"/>
      <c r="G21" s="12"/>
      <c r="H21" s="12"/>
      <c r="I21" s="12"/>
      <c r="J21" s="12"/>
      <c r="K21" s="12"/>
      <c r="L21" s="12">
        <v>0.0285</v>
      </c>
      <c r="M21" s="12"/>
      <c r="N21" s="12"/>
      <c r="O21" s="12"/>
      <c r="P21" s="12"/>
      <c r="Q21" s="123">
        <f>SUM(D21:P21)*$Q$3</f>
        <v>0.0285</v>
      </c>
    </row>
    <row r="22" spans="1:17" ht="15">
      <c r="A22" s="23"/>
      <c r="B22" s="26" t="s">
        <v>219</v>
      </c>
      <c r="C22" s="25" t="s">
        <v>220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3">
        <f>SUM(D22:P22)*$Q$3</f>
        <v>0</v>
      </c>
    </row>
    <row r="23" spans="1:17" ht="15">
      <c r="A23" s="30"/>
      <c r="B23" s="24" t="s">
        <v>20</v>
      </c>
      <c r="C23" s="25" t="s"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3">
        <f>SUM(D23:P23)*$Q$3</f>
        <v>0</v>
      </c>
    </row>
    <row r="24" spans="1:17" ht="15">
      <c r="A24" s="74">
        <v>6</v>
      </c>
      <c r="B24" s="75" t="s">
        <v>127</v>
      </c>
      <c r="C24" s="76" t="s"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5">
        <f>Q26</f>
        <v>0</v>
      </c>
    </row>
    <row r="25" spans="1:17" ht="15">
      <c r="A25" s="23"/>
      <c r="B25" s="26" t="s">
        <v>222</v>
      </c>
      <c r="C25" s="25" t="s">
        <v>210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3">
        <f>SUM(D25:P25)*$Q$3</f>
        <v>0</v>
      </c>
    </row>
    <row r="26" spans="1:17" ht="15">
      <c r="A26" s="23"/>
      <c r="B26" s="26" t="s">
        <v>27</v>
      </c>
      <c r="C26" s="25" t="s"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3">
        <f>SUM(D26:P26)*$Q$3</f>
        <v>0</v>
      </c>
    </row>
    <row r="27" spans="1:17" ht="15">
      <c r="A27" s="23"/>
      <c r="B27" s="26" t="s">
        <v>211</v>
      </c>
      <c r="C27" s="25" t="s">
        <v>210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3">
        <f>SUM(D27:P27)*$Q$3</f>
        <v>0</v>
      </c>
    </row>
    <row r="28" spans="1:17" ht="15">
      <c r="A28" s="74">
        <v>7</v>
      </c>
      <c r="B28" s="75" t="s">
        <v>23</v>
      </c>
      <c r="C28" s="76" t="s">
        <v>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125">
        <f>Q29+Q30</f>
        <v>0</v>
      </c>
    </row>
    <row r="29" spans="1:17" ht="15">
      <c r="A29" s="23"/>
      <c r="B29" s="24" t="s">
        <v>213</v>
      </c>
      <c r="C29" s="25" t="s"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3">
        <f>SUM(D29:P29)*$Q$3</f>
        <v>0</v>
      </c>
    </row>
    <row r="30" spans="1:17" ht="15">
      <c r="A30" s="23"/>
      <c r="B30" s="28" t="s">
        <v>128</v>
      </c>
      <c r="C30" s="25" t="s"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3">
        <f>SUM(D30:P30)*$Q$3</f>
        <v>0</v>
      </c>
    </row>
    <row r="31" spans="1:17" ht="15">
      <c r="A31" s="74">
        <v>8</v>
      </c>
      <c r="B31" s="79" t="s">
        <v>129</v>
      </c>
      <c r="C31" s="76" t="s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5">
        <f>Q32+Q33+Q34+Q35+Q36+Q37+Q38+Q39+Q40+Q41</f>
        <v>0.036</v>
      </c>
    </row>
    <row r="32" spans="1:17" ht="15">
      <c r="A32" s="23"/>
      <c r="B32" s="26" t="s">
        <v>5</v>
      </c>
      <c r="C32" s="25" t="s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3">
        <f aca="true" t="shared" si="1" ref="Q32:Q47">SUM(D32:P32)*$Q$3</f>
        <v>0</v>
      </c>
    </row>
    <row r="33" spans="1:17" ht="15">
      <c r="A33" s="23"/>
      <c r="B33" s="26" t="s">
        <v>58</v>
      </c>
      <c r="C33" s="25" t="s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3">
        <f t="shared" si="1"/>
        <v>0</v>
      </c>
    </row>
    <row r="34" spans="1:17" ht="15">
      <c r="A34" s="23"/>
      <c r="B34" s="26" t="s">
        <v>8</v>
      </c>
      <c r="C34" s="25" t="s">
        <v>0</v>
      </c>
      <c r="D34" s="12"/>
      <c r="E34" s="12"/>
      <c r="F34" s="12"/>
      <c r="G34" s="12"/>
      <c r="H34" s="12"/>
      <c r="I34" s="12"/>
      <c r="J34" s="12">
        <v>0.005</v>
      </c>
      <c r="K34" s="12"/>
      <c r="L34" s="12"/>
      <c r="M34" s="12"/>
      <c r="N34" s="12"/>
      <c r="O34" s="12"/>
      <c r="P34" s="12"/>
      <c r="Q34" s="123">
        <f t="shared" si="1"/>
        <v>0.005</v>
      </c>
    </row>
    <row r="35" spans="1:17" ht="15">
      <c r="A35" s="23"/>
      <c r="B35" s="24" t="s">
        <v>18</v>
      </c>
      <c r="C35" s="25" t="s"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3">
        <f t="shared" si="1"/>
        <v>0</v>
      </c>
    </row>
    <row r="36" spans="1:17" ht="15">
      <c r="A36" s="23"/>
      <c r="B36" s="24" t="s">
        <v>24</v>
      </c>
      <c r="C36" s="25" t="s">
        <v>0</v>
      </c>
      <c r="D36" s="12"/>
      <c r="E36" s="12">
        <v>0.031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3">
        <f t="shared" si="1"/>
        <v>0.031</v>
      </c>
    </row>
    <row r="37" spans="1:17" ht="15">
      <c r="A37" s="23"/>
      <c r="B37" s="24" t="s">
        <v>34</v>
      </c>
      <c r="C37" s="25" t="s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3">
        <f t="shared" si="1"/>
        <v>0</v>
      </c>
    </row>
    <row r="38" spans="1:17" ht="15">
      <c r="A38" s="23"/>
      <c r="B38" s="24" t="s">
        <v>36</v>
      </c>
      <c r="C38" s="25" t="s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3">
        <f t="shared" si="1"/>
        <v>0</v>
      </c>
    </row>
    <row r="39" spans="1:17" ht="15">
      <c r="A39" s="23"/>
      <c r="B39" s="24" t="s">
        <v>37</v>
      </c>
      <c r="C39" s="25" t="s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3">
        <f t="shared" si="1"/>
        <v>0</v>
      </c>
    </row>
    <row r="40" spans="1:17" ht="15">
      <c r="A40" s="23"/>
      <c r="B40" s="26" t="s">
        <v>38</v>
      </c>
      <c r="C40" s="25" t="s"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3">
        <f t="shared" si="1"/>
        <v>0</v>
      </c>
    </row>
    <row r="41" spans="1:17" ht="15">
      <c r="A41" s="23"/>
      <c r="B41" s="26" t="s">
        <v>205</v>
      </c>
      <c r="C41" s="25" t="s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3">
        <f t="shared" si="1"/>
        <v>0</v>
      </c>
    </row>
    <row r="42" spans="1:17" ht="15">
      <c r="A42" s="74">
        <v>9</v>
      </c>
      <c r="B42" s="76" t="s">
        <v>31</v>
      </c>
      <c r="C42" s="76" t="s">
        <v>0</v>
      </c>
      <c r="D42" s="12"/>
      <c r="E42" s="12"/>
      <c r="F42" s="12"/>
      <c r="G42" s="12"/>
      <c r="H42" s="12"/>
      <c r="I42" s="12"/>
      <c r="J42" s="12"/>
      <c r="K42" s="12"/>
      <c r="L42" s="12">
        <v>0.001875</v>
      </c>
      <c r="M42" s="12"/>
      <c r="N42" s="12"/>
      <c r="O42" s="12"/>
      <c r="P42" s="12"/>
      <c r="Q42" s="124">
        <f t="shared" si="1"/>
        <v>0.001875</v>
      </c>
    </row>
    <row r="43" spans="1:17" ht="15">
      <c r="A43" s="74">
        <v>10</v>
      </c>
      <c r="B43" s="76" t="s">
        <v>39</v>
      </c>
      <c r="C43" s="76" t="s">
        <v>0</v>
      </c>
      <c r="D43" s="12"/>
      <c r="E43" s="12">
        <v>0.006</v>
      </c>
      <c r="F43" s="12">
        <v>0.008</v>
      </c>
      <c r="G43" s="12"/>
      <c r="H43" s="12"/>
      <c r="I43" s="12">
        <v>0.003</v>
      </c>
      <c r="J43" s="12"/>
      <c r="K43" s="12"/>
      <c r="L43" s="12"/>
      <c r="M43" s="12">
        <v>0.008</v>
      </c>
      <c r="N43" s="12"/>
      <c r="O43" s="12"/>
      <c r="P43" s="12"/>
      <c r="Q43" s="124">
        <f t="shared" si="1"/>
        <v>0.025</v>
      </c>
    </row>
    <row r="44" spans="1:17" ht="15">
      <c r="A44" s="74">
        <v>11</v>
      </c>
      <c r="B44" s="76" t="s">
        <v>42</v>
      </c>
      <c r="C44" s="76" t="s">
        <v>0</v>
      </c>
      <c r="D44" s="107"/>
      <c r="E44" s="107">
        <v>0.0005</v>
      </c>
      <c r="F44" s="107"/>
      <c r="G44" s="107"/>
      <c r="H44" s="107"/>
      <c r="I44" s="107">
        <v>0.00015</v>
      </c>
      <c r="J44" s="107">
        <v>0.0015</v>
      </c>
      <c r="K44" s="107">
        <v>0.00054</v>
      </c>
      <c r="L44" s="107">
        <f>0.0003+0.000065</f>
        <v>0.000365</v>
      </c>
      <c r="M44" s="107"/>
      <c r="N44" s="107"/>
      <c r="O44" s="107"/>
      <c r="P44" s="107"/>
      <c r="Q44" s="124">
        <f t="shared" si="1"/>
        <v>0.003055</v>
      </c>
    </row>
    <row r="45" spans="1:17" ht="15">
      <c r="A45" s="74">
        <v>12</v>
      </c>
      <c r="B45" s="76" t="s">
        <v>25</v>
      </c>
      <c r="C45" s="76" t="s">
        <v>0</v>
      </c>
      <c r="D45" s="12"/>
      <c r="E45" s="12"/>
      <c r="F45" s="12"/>
      <c r="G45" s="12"/>
      <c r="H45" s="12"/>
      <c r="I45" s="12">
        <v>0.003</v>
      </c>
      <c r="J45" s="12">
        <v>0.0025</v>
      </c>
      <c r="K45" s="12"/>
      <c r="L45" s="12">
        <v>0.003</v>
      </c>
      <c r="M45" s="12"/>
      <c r="N45" s="12"/>
      <c r="O45" s="12"/>
      <c r="P45" s="12"/>
      <c r="Q45" s="124">
        <f t="shared" si="1"/>
        <v>0.0085</v>
      </c>
    </row>
    <row r="46" spans="1:17" ht="15">
      <c r="A46" s="74">
        <v>13</v>
      </c>
      <c r="B46" s="76" t="s">
        <v>26</v>
      </c>
      <c r="C46" s="76" t="s">
        <v>0</v>
      </c>
      <c r="D46" s="12"/>
      <c r="E46" s="12">
        <v>0.005</v>
      </c>
      <c r="F46" s="12"/>
      <c r="G46" s="12"/>
      <c r="H46" s="12"/>
      <c r="I46" s="12"/>
      <c r="J46" s="12"/>
      <c r="K46" s="12">
        <f>0.0063+0.005</f>
        <v>0.011300000000000001</v>
      </c>
      <c r="L46" s="12"/>
      <c r="M46" s="12"/>
      <c r="N46" s="12"/>
      <c r="O46" s="12"/>
      <c r="P46" s="12"/>
      <c r="Q46" s="124">
        <f t="shared" si="1"/>
        <v>0.016300000000000002</v>
      </c>
    </row>
    <row r="47" spans="1:17" ht="15">
      <c r="A47" s="74">
        <v>14</v>
      </c>
      <c r="B47" s="76" t="s">
        <v>44</v>
      </c>
      <c r="C47" s="76" t="s"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4">
        <f t="shared" si="1"/>
        <v>0</v>
      </c>
    </row>
    <row r="48" spans="1:17" ht="15">
      <c r="A48" s="74">
        <v>15</v>
      </c>
      <c r="B48" s="75" t="s">
        <v>130</v>
      </c>
      <c r="C48" s="76" t="s"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5">
        <f>Q49+Q50+Q51+Q52+Q53</f>
        <v>0.34344</v>
      </c>
    </row>
    <row r="49" spans="1:17" ht="15">
      <c r="A49" s="23"/>
      <c r="B49" s="24" t="s">
        <v>207</v>
      </c>
      <c r="C49" s="25" t="s">
        <v>0</v>
      </c>
      <c r="D49" s="12"/>
      <c r="E49" s="12">
        <v>0.1</v>
      </c>
      <c r="F49" s="12"/>
      <c r="G49" s="12"/>
      <c r="H49" s="12"/>
      <c r="I49" s="12"/>
      <c r="J49" s="12"/>
      <c r="K49" s="12">
        <v>0.02844</v>
      </c>
      <c r="L49" s="12">
        <v>0.015</v>
      </c>
      <c r="M49" s="12"/>
      <c r="N49" s="12"/>
      <c r="O49" s="12"/>
      <c r="P49" s="12"/>
      <c r="Q49" s="123">
        <f aca="true" t="shared" si="2" ref="Q49:Q58">SUM(D49:P49)*$Q$3</f>
        <v>0.14344</v>
      </c>
    </row>
    <row r="50" spans="1:17" ht="15">
      <c r="A50" s="23"/>
      <c r="B50" s="24" t="s">
        <v>233</v>
      </c>
      <c r="C50" s="25" t="s">
        <v>0</v>
      </c>
      <c r="D50" s="12">
        <v>0.2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3">
        <f t="shared" si="2"/>
        <v>0.2</v>
      </c>
    </row>
    <row r="51" spans="1:17" ht="15">
      <c r="A51" s="23"/>
      <c r="B51" s="24" t="s">
        <v>258</v>
      </c>
      <c r="C51" s="25" t="s"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3">
        <f t="shared" si="2"/>
        <v>0</v>
      </c>
    </row>
    <row r="52" spans="1:17" ht="15">
      <c r="A52" s="23"/>
      <c r="B52" s="24" t="s">
        <v>208</v>
      </c>
      <c r="C52" s="25" t="s"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3">
        <f t="shared" si="2"/>
        <v>0</v>
      </c>
    </row>
    <row r="53" spans="1:17" ht="15">
      <c r="A53" s="23"/>
      <c r="B53" s="26" t="s">
        <v>29</v>
      </c>
      <c r="C53" s="25" t="s"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3">
        <f t="shared" si="2"/>
        <v>0</v>
      </c>
    </row>
    <row r="54" spans="1:17" ht="15">
      <c r="A54" s="74">
        <v>16</v>
      </c>
      <c r="B54" s="76" t="s">
        <v>131</v>
      </c>
      <c r="C54" s="76" t="s"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4">
        <f t="shared" si="2"/>
        <v>0</v>
      </c>
    </row>
    <row r="55" spans="1:17" ht="15">
      <c r="A55" s="74">
        <v>17</v>
      </c>
      <c r="B55" s="76" t="s">
        <v>132</v>
      </c>
      <c r="C55" s="76" t="s">
        <v>0</v>
      </c>
      <c r="D55" s="12"/>
      <c r="E55" s="12"/>
      <c r="F55" s="12"/>
      <c r="G55" s="12"/>
      <c r="H55" s="12"/>
      <c r="I55" s="12"/>
      <c r="J55" s="12"/>
      <c r="K55" s="12"/>
      <c r="L55" s="12">
        <v>0.00625</v>
      </c>
      <c r="M55" s="12"/>
      <c r="N55" s="12"/>
      <c r="O55" s="12"/>
      <c r="P55" s="12"/>
      <c r="Q55" s="124">
        <f t="shared" si="2"/>
        <v>0.00625</v>
      </c>
    </row>
    <row r="56" spans="1:17" ht="15">
      <c r="A56" s="74">
        <v>18</v>
      </c>
      <c r="B56" s="76" t="s">
        <v>49</v>
      </c>
      <c r="C56" s="76" t="s">
        <v>0</v>
      </c>
      <c r="D56" s="12"/>
      <c r="E56" s="12"/>
      <c r="F56" s="12">
        <v>0.001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4">
        <f t="shared" si="2"/>
        <v>0.001</v>
      </c>
    </row>
    <row r="57" spans="1:17" ht="15">
      <c r="A57" s="74">
        <v>19</v>
      </c>
      <c r="B57" s="76" t="s">
        <v>10</v>
      </c>
      <c r="C57" s="76" t="s"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4">
        <f t="shared" si="2"/>
        <v>0</v>
      </c>
    </row>
    <row r="58" spans="1:17" ht="15">
      <c r="A58" s="74">
        <v>20</v>
      </c>
      <c r="B58" s="76" t="s">
        <v>17</v>
      </c>
      <c r="C58" s="76" t="s"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4">
        <f t="shared" si="2"/>
        <v>0</v>
      </c>
    </row>
    <row r="59" spans="1:17" ht="15">
      <c r="A59" s="74">
        <v>21</v>
      </c>
      <c r="B59" s="79" t="s">
        <v>133</v>
      </c>
      <c r="C59" s="76" t="s"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5">
        <f>Q60+Q61+Q62+Q63+Q64+Q65</f>
        <v>0.15</v>
      </c>
    </row>
    <row r="60" spans="1:17" ht="15">
      <c r="A60" s="23"/>
      <c r="B60" s="24" t="s">
        <v>1</v>
      </c>
      <c r="C60" s="25" t="s"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3">
        <f aca="true" t="shared" si="3" ref="Q60:Q65">SUM(D60:P60)*$Q$3</f>
        <v>0</v>
      </c>
    </row>
    <row r="61" spans="1:17" ht="15">
      <c r="A61" s="23"/>
      <c r="B61" s="26" t="s">
        <v>3</v>
      </c>
      <c r="C61" s="25" t="s"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3">
        <f t="shared" si="3"/>
        <v>0</v>
      </c>
    </row>
    <row r="62" spans="1:17" ht="15">
      <c r="A62" s="23"/>
      <c r="B62" s="26" t="s">
        <v>206</v>
      </c>
      <c r="C62" s="25" t="s"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3">
        <f t="shared" si="3"/>
        <v>0</v>
      </c>
    </row>
    <row r="63" spans="1:17" ht="15">
      <c r="A63" s="23"/>
      <c r="B63" s="24" t="s">
        <v>21</v>
      </c>
      <c r="C63" s="25" t="s"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3">
        <f t="shared" si="3"/>
        <v>0</v>
      </c>
    </row>
    <row r="64" spans="1:17" ht="15">
      <c r="A64" s="23"/>
      <c r="B64" s="24" t="s">
        <v>51</v>
      </c>
      <c r="C64" s="25" t="s"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>
        <v>0.15</v>
      </c>
      <c r="P64" s="12"/>
      <c r="Q64" s="123">
        <f t="shared" si="3"/>
        <v>0.15</v>
      </c>
    </row>
    <row r="65" spans="1:17" ht="15">
      <c r="A65" s="23"/>
      <c r="B65" s="28" t="s">
        <v>54</v>
      </c>
      <c r="C65" s="25" t="s"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3">
        <f t="shared" si="3"/>
        <v>0</v>
      </c>
    </row>
    <row r="66" spans="1:17" ht="15">
      <c r="A66" s="74">
        <v>22</v>
      </c>
      <c r="B66" s="79" t="s">
        <v>134</v>
      </c>
      <c r="C66" s="76" t="s"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5">
        <f>Q67+Q68+Q69+Q70+Q71</f>
        <v>0.02</v>
      </c>
    </row>
    <row r="67" spans="1:17" ht="15">
      <c r="A67" s="23"/>
      <c r="B67" s="26" t="s">
        <v>2</v>
      </c>
      <c r="C67" s="25" t="s"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3">
        <f aca="true" t="shared" si="4" ref="Q67:Q72">SUM(D67:P67)*$Q$3</f>
        <v>0</v>
      </c>
    </row>
    <row r="68" spans="1:17" ht="15">
      <c r="A68" s="23"/>
      <c r="B68" s="26" t="s">
        <v>9</v>
      </c>
      <c r="C68" s="25" t="s"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>
        <v>0.02</v>
      </c>
      <c r="N68" s="12"/>
      <c r="O68" s="12"/>
      <c r="P68" s="12"/>
      <c r="Q68" s="123">
        <f t="shared" si="4"/>
        <v>0.02</v>
      </c>
    </row>
    <row r="69" spans="1:17" ht="15">
      <c r="A69" s="23"/>
      <c r="B69" s="26" t="s">
        <v>61</v>
      </c>
      <c r="C69" s="25" t="s"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3">
        <f t="shared" si="4"/>
        <v>0</v>
      </c>
    </row>
    <row r="70" spans="1:17" ht="15">
      <c r="A70" s="23"/>
      <c r="B70" s="24" t="s">
        <v>50</v>
      </c>
      <c r="C70" s="25" t="s"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3">
        <f t="shared" si="4"/>
        <v>0</v>
      </c>
    </row>
    <row r="71" spans="1:17" ht="15">
      <c r="A71" s="23"/>
      <c r="B71" s="24" t="s">
        <v>15</v>
      </c>
      <c r="C71" s="25" t="s"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3">
        <f t="shared" si="4"/>
        <v>0</v>
      </c>
    </row>
    <row r="72" spans="1:17" ht="15">
      <c r="A72" s="74">
        <v>23</v>
      </c>
      <c r="B72" s="76" t="s">
        <v>12</v>
      </c>
      <c r="C72" s="76" t="s">
        <v>0</v>
      </c>
      <c r="D72" s="12"/>
      <c r="E72" s="12"/>
      <c r="F72" s="12"/>
      <c r="G72" s="12"/>
      <c r="H72" s="12"/>
      <c r="I72" s="12"/>
      <c r="J72" s="12">
        <v>0.1</v>
      </c>
      <c r="K72" s="12">
        <v>0.2052</v>
      </c>
      <c r="L72" s="12"/>
      <c r="M72" s="12"/>
      <c r="N72" s="12"/>
      <c r="O72" s="12"/>
      <c r="P72" s="12"/>
      <c r="Q72" s="124">
        <f t="shared" si="4"/>
        <v>0.3052</v>
      </c>
    </row>
    <row r="73" spans="1:17" ht="15">
      <c r="A73" s="74">
        <v>24</v>
      </c>
      <c r="B73" s="79" t="s">
        <v>135</v>
      </c>
      <c r="C73" s="76" t="s"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5">
        <f>Q74+Q75+Q76+Q77+Q78+Q79+Q80+Q81+Q82+Q83</f>
        <v>0.09366000000000001</v>
      </c>
    </row>
    <row r="74" spans="1:17" ht="15">
      <c r="A74" s="23"/>
      <c r="B74" s="24" t="s">
        <v>11</v>
      </c>
      <c r="C74" s="25" t="s">
        <v>0</v>
      </c>
      <c r="D74" s="12"/>
      <c r="E74" s="12"/>
      <c r="F74" s="12"/>
      <c r="G74" s="12"/>
      <c r="H74" s="12"/>
      <c r="I74" s="12">
        <v>0.05916</v>
      </c>
      <c r="J74" s="12"/>
      <c r="K74" s="12"/>
      <c r="L74" s="12"/>
      <c r="M74" s="12"/>
      <c r="N74" s="12"/>
      <c r="O74" s="12"/>
      <c r="P74" s="12"/>
      <c r="Q74" s="123">
        <f aca="true" t="shared" si="5" ref="Q74:Q83">SUM(D74:P74)*$Q$3</f>
        <v>0.05916</v>
      </c>
    </row>
    <row r="75" spans="1:17" ht="15">
      <c r="A75" s="23"/>
      <c r="B75" s="24" t="s">
        <v>22</v>
      </c>
      <c r="C75" s="25" t="s">
        <v>0</v>
      </c>
      <c r="D75" s="12"/>
      <c r="E75" s="12"/>
      <c r="F75" s="12"/>
      <c r="G75" s="12"/>
      <c r="H75" s="12"/>
      <c r="I75" s="12"/>
      <c r="J75" s="12">
        <v>0.012</v>
      </c>
      <c r="K75" s="12"/>
      <c r="L75" s="12"/>
      <c r="M75" s="12"/>
      <c r="N75" s="12"/>
      <c r="O75" s="12"/>
      <c r="P75" s="12"/>
      <c r="Q75" s="123">
        <f t="shared" si="5"/>
        <v>0.012</v>
      </c>
    </row>
    <row r="76" spans="1:17" ht="15">
      <c r="A76" s="23"/>
      <c r="B76" s="24" t="s">
        <v>30</v>
      </c>
      <c r="C76" s="25" t="s">
        <v>0</v>
      </c>
      <c r="D76" s="12"/>
      <c r="E76" s="12"/>
      <c r="F76" s="12"/>
      <c r="G76" s="12"/>
      <c r="H76" s="12"/>
      <c r="I76" s="12">
        <v>0.0075</v>
      </c>
      <c r="J76" s="12">
        <v>0.0125</v>
      </c>
      <c r="K76" s="12"/>
      <c r="L76" s="12"/>
      <c r="M76" s="12"/>
      <c r="N76" s="12"/>
      <c r="O76" s="12"/>
      <c r="P76" s="12"/>
      <c r="Q76" s="123">
        <f t="shared" si="5"/>
        <v>0.02</v>
      </c>
    </row>
    <row r="77" spans="1:17" ht="15">
      <c r="A77" s="23"/>
      <c r="B77" s="24" t="s">
        <v>40</v>
      </c>
      <c r="C77" s="25" t="s">
        <v>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3">
        <f t="shared" si="5"/>
        <v>0</v>
      </c>
    </row>
    <row r="78" spans="1:17" ht="15">
      <c r="A78" s="23"/>
      <c r="B78" s="24" t="s">
        <v>32</v>
      </c>
      <c r="C78" s="25" t="s">
        <v>0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3">
        <f t="shared" si="5"/>
        <v>0</v>
      </c>
    </row>
    <row r="79" spans="1:17" ht="15">
      <c r="A79" s="23"/>
      <c r="B79" s="32" t="s">
        <v>46</v>
      </c>
      <c r="C79" s="25" t="s">
        <v>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3">
        <f t="shared" si="5"/>
        <v>0</v>
      </c>
    </row>
    <row r="80" spans="1:17" ht="15">
      <c r="A80" s="23"/>
      <c r="B80" s="26" t="s">
        <v>217</v>
      </c>
      <c r="C80" s="25" t="s">
        <v>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3">
        <f t="shared" si="5"/>
        <v>0</v>
      </c>
    </row>
    <row r="81" spans="1:17" ht="15">
      <c r="A81" s="23"/>
      <c r="B81" s="26" t="s">
        <v>86</v>
      </c>
      <c r="C81" s="25" t="s"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3">
        <f t="shared" si="5"/>
        <v>0</v>
      </c>
    </row>
    <row r="82" spans="1:17" ht="15">
      <c r="A82" s="23"/>
      <c r="B82" s="24" t="s">
        <v>33</v>
      </c>
      <c r="C82" s="25" t="s">
        <v>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3">
        <f t="shared" si="5"/>
        <v>0</v>
      </c>
    </row>
    <row r="83" spans="1:17" ht="15">
      <c r="A83" s="23"/>
      <c r="B83" s="24" t="s">
        <v>45</v>
      </c>
      <c r="C83" s="25" t="s">
        <v>0</v>
      </c>
      <c r="D83" s="12"/>
      <c r="E83" s="12"/>
      <c r="F83" s="12"/>
      <c r="G83" s="12"/>
      <c r="H83" s="12"/>
      <c r="I83" s="12"/>
      <c r="J83" s="12"/>
      <c r="K83" s="12"/>
      <c r="L83" s="12">
        <v>0.0025</v>
      </c>
      <c r="M83" s="12"/>
      <c r="N83" s="12"/>
      <c r="O83" s="12"/>
      <c r="P83" s="12"/>
      <c r="Q83" s="123">
        <f t="shared" si="5"/>
        <v>0.0025</v>
      </c>
    </row>
    <row r="84" spans="1:17" ht="15">
      <c r="A84" s="80">
        <v>25</v>
      </c>
      <c r="B84" s="81" t="s">
        <v>141</v>
      </c>
      <c r="C84" s="76" t="s"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5">
        <f>Q85+Q86+Q87+Q88</f>
        <v>0</v>
      </c>
    </row>
    <row r="85" spans="1:17" ht="15">
      <c r="A85" s="34"/>
      <c r="B85" s="32" t="s">
        <v>142</v>
      </c>
      <c r="C85" s="25" t="s"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3">
        <f>SUM(D85:P85)*$Q$3</f>
        <v>0</v>
      </c>
    </row>
    <row r="86" spans="1:17" ht="15">
      <c r="A86" s="34"/>
      <c r="B86" s="32" t="s">
        <v>212</v>
      </c>
      <c r="C86" s="25" t="s"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3">
        <f>SUM(D86:P86)*$Q$3</f>
        <v>0</v>
      </c>
    </row>
    <row r="87" spans="1:17" ht="15">
      <c r="A87" s="23"/>
      <c r="B87" s="24" t="s">
        <v>204</v>
      </c>
      <c r="C87" s="25" t="s"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3">
        <f>SUM(D87:P87)*$Q$3</f>
        <v>0</v>
      </c>
    </row>
    <row r="88" spans="1:17" ht="15">
      <c r="A88" s="35"/>
      <c r="B88" s="36" t="s">
        <v>57</v>
      </c>
      <c r="C88" s="25" t="s"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3">
        <f>SUM(D88:P88)*$Q$3</f>
        <v>0</v>
      </c>
    </row>
    <row r="89" spans="1:17" ht="15">
      <c r="A89" s="80">
        <v>26</v>
      </c>
      <c r="B89" s="81" t="s">
        <v>144</v>
      </c>
      <c r="C89" s="76" t="s">
        <v>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5">
        <f>Q90+Q91</f>
        <v>0.2</v>
      </c>
    </row>
    <row r="90" spans="1:17" ht="15">
      <c r="A90" s="23"/>
      <c r="B90" s="26" t="s">
        <v>41</v>
      </c>
      <c r="C90" s="25" t="s">
        <v>0</v>
      </c>
      <c r="D90" s="12"/>
      <c r="E90" s="12"/>
      <c r="F90" s="12"/>
      <c r="G90" s="12"/>
      <c r="H90" s="12">
        <v>0.2</v>
      </c>
      <c r="I90" s="12"/>
      <c r="J90" s="12"/>
      <c r="K90" s="12"/>
      <c r="L90" s="12"/>
      <c r="M90" s="12"/>
      <c r="N90" s="12"/>
      <c r="O90" s="12"/>
      <c r="P90" s="12"/>
      <c r="Q90" s="123">
        <f>SUM(D90:P90)*$Q$3</f>
        <v>0.2</v>
      </c>
    </row>
    <row r="91" spans="1:17" ht="15">
      <c r="A91" s="23"/>
      <c r="B91" s="26" t="s">
        <v>75</v>
      </c>
      <c r="C91" s="25" t="s">
        <v>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3">
        <f>SUM(D91:P91)*$Q$3</f>
        <v>0</v>
      </c>
    </row>
    <row r="92" spans="1:17" ht="15">
      <c r="A92" s="74">
        <v>27</v>
      </c>
      <c r="B92" s="83" t="s">
        <v>95</v>
      </c>
      <c r="C92" s="76" t="s">
        <v>0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4">
        <f>SUM(D92:P92)*$Q$3</f>
        <v>0</v>
      </c>
    </row>
    <row r="93" spans="1:17" ht="15">
      <c r="A93" s="74">
        <v>28</v>
      </c>
      <c r="B93" s="83" t="s">
        <v>306</v>
      </c>
      <c r="C93" s="76" t="s">
        <v>210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v>1</v>
      </c>
      <c r="Q93" s="124">
        <f>SUM(D93:P93)*$Q$3</f>
        <v>1</v>
      </c>
    </row>
    <row r="94" spans="1:17" ht="15">
      <c r="A94" s="74">
        <v>29</v>
      </c>
      <c r="B94" s="76" t="s">
        <v>52</v>
      </c>
      <c r="C94" s="76" t="s">
        <v>0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4">
        <f>SUM(D94:P94)*$Q$3</f>
        <v>0</v>
      </c>
    </row>
    <row r="95" ht="15">
      <c r="Q95" s="126">
        <v>0.046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D1:G1"/>
    <mergeCell ref="I1:P1"/>
  </mergeCells>
  <printOptions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3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P95"/>
  <sheetViews>
    <sheetView zoomScalePageLayoutView="0" workbookViewId="0" topLeftCell="A1">
      <pane xSplit="3" ySplit="4" topLeftCell="D80" activePane="bottomRight" state="frozen"/>
      <selection pane="topLeft" activeCell="B2" sqref="B2"/>
      <selection pane="topRight" activeCell="B2" sqref="B2"/>
      <selection pane="bottomLeft" activeCell="B2" sqref="B2"/>
      <selection pane="bottomRight" activeCell="S85" sqref="S85"/>
    </sheetView>
  </sheetViews>
  <sheetFormatPr defaultColWidth="9.140625" defaultRowHeight="15"/>
  <cols>
    <col min="1" max="1" width="3.57421875" style="37" customWidth="1"/>
    <col min="2" max="2" width="27.7109375" style="37" customWidth="1"/>
    <col min="3" max="3" width="3.28125" style="37" customWidth="1"/>
    <col min="4" max="4" width="14.00390625" style="4" customWidth="1"/>
    <col min="5" max="5" width="15.421875" style="4" bestFit="1" customWidth="1"/>
    <col min="6" max="6" width="11.28125" style="4" customWidth="1"/>
    <col min="7" max="7" width="11.00390625" style="4" bestFit="1" customWidth="1"/>
    <col min="8" max="8" width="10.8515625" style="4" bestFit="1" customWidth="1"/>
    <col min="9" max="9" width="15.57421875" style="4" bestFit="1" customWidth="1"/>
    <col min="10" max="10" width="14.421875" style="4" bestFit="1" customWidth="1"/>
    <col min="11" max="11" width="19.140625" style="4" bestFit="1" customWidth="1"/>
    <col min="12" max="12" width="11.140625" style="4" bestFit="1" customWidth="1"/>
    <col min="13" max="13" width="15.7109375" style="4" bestFit="1" customWidth="1"/>
    <col min="14" max="14" width="14.8515625" style="4" bestFit="1" customWidth="1"/>
    <col min="15" max="15" width="17.7109375" style="4" customWidth="1"/>
    <col min="16" max="16" width="15.28125" style="127" bestFit="1" customWidth="1"/>
  </cols>
  <sheetData>
    <row r="1" spans="1:16" ht="51.75" customHeight="1">
      <c r="A1" s="14"/>
      <c r="B1" s="128" t="s">
        <v>148</v>
      </c>
      <c r="C1" s="16"/>
      <c r="D1" s="144" t="s">
        <v>227</v>
      </c>
      <c r="E1" s="144"/>
      <c r="F1" s="144"/>
      <c r="G1" s="144"/>
      <c r="H1" s="144"/>
      <c r="I1" s="135" t="s">
        <v>271</v>
      </c>
      <c r="J1" s="144" t="s">
        <v>228</v>
      </c>
      <c r="K1" s="144"/>
      <c r="L1" s="144"/>
      <c r="M1" s="144"/>
      <c r="N1" s="144"/>
      <c r="O1" s="144"/>
      <c r="P1" s="129" t="s">
        <v>149</v>
      </c>
    </row>
    <row r="2" spans="1:16" s="2" customFormat="1" ht="51.75" customHeight="1">
      <c r="A2" s="17"/>
      <c r="B2" s="109" t="s">
        <v>178</v>
      </c>
      <c r="C2" s="18"/>
      <c r="D2" s="131" t="s">
        <v>236</v>
      </c>
      <c r="E2" s="131" t="s">
        <v>272</v>
      </c>
      <c r="F2" s="131" t="s">
        <v>235</v>
      </c>
      <c r="G2" s="131" t="s">
        <v>234</v>
      </c>
      <c r="H2" s="131" t="s">
        <v>259</v>
      </c>
      <c r="I2" s="131" t="s">
        <v>59</v>
      </c>
      <c r="J2" s="131" t="s">
        <v>274</v>
      </c>
      <c r="K2" s="131" t="s">
        <v>297</v>
      </c>
      <c r="L2" s="131" t="s">
        <v>298</v>
      </c>
      <c r="M2" s="131" t="s">
        <v>230</v>
      </c>
      <c r="N2" s="131" t="s">
        <v>255</v>
      </c>
      <c r="O2" s="131" t="s">
        <v>232</v>
      </c>
      <c r="P2" s="119" t="s">
        <v>226</v>
      </c>
    </row>
    <row r="3" spans="1:16" ht="23.25" customHeight="1">
      <c r="A3" s="19"/>
      <c r="B3" s="20" t="s">
        <v>68</v>
      </c>
      <c r="C3" s="2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10" t="s">
        <v>214</v>
      </c>
    </row>
    <row r="4" spans="1:16" s="106" customFormat="1" ht="15.75">
      <c r="A4" s="19"/>
      <c r="B4" s="20" t="s">
        <v>69</v>
      </c>
      <c r="C4" s="22"/>
      <c r="D4" s="130" t="s">
        <v>237</v>
      </c>
      <c r="E4" s="130" t="s">
        <v>273</v>
      </c>
      <c r="F4" s="130" t="s">
        <v>238</v>
      </c>
      <c r="G4" s="130" t="s">
        <v>76</v>
      </c>
      <c r="H4" s="130" t="s">
        <v>77</v>
      </c>
      <c r="I4" s="130" t="s">
        <v>77</v>
      </c>
      <c r="J4" s="130" t="s">
        <v>80</v>
      </c>
      <c r="K4" s="130" t="s">
        <v>276</v>
      </c>
      <c r="L4" s="130" t="s">
        <v>250</v>
      </c>
      <c r="M4" s="130" t="s">
        <v>239</v>
      </c>
      <c r="N4" s="130" t="s">
        <v>77</v>
      </c>
      <c r="O4" s="130" t="s">
        <v>241</v>
      </c>
      <c r="P4" s="120"/>
    </row>
    <row r="5" spans="1:16" ht="15">
      <c r="A5" s="19"/>
      <c r="B5" s="20"/>
      <c r="C5" s="22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121"/>
    </row>
    <row r="6" spans="1:16" ht="15">
      <c r="A6" s="74">
        <v>1</v>
      </c>
      <c r="B6" s="75" t="s">
        <v>48</v>
      </c>
      <c r="C6" s="76" t="s">
        <v>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122">
        <f>P7+P8+P9</f>
        <v>0.06</v>
      </c>
    </row>
    <row r="7" spans="1:16" ht="15">
      <c r="A7" s="23"/>
      <c r="B7" s="24" t="s">
        <v>4</v>
      </c>
      <c r="C7" s="25" t="s">
        <v>0</v>
      </c>
      <c r="D7" s="64"/>
      <c r="E7" s="64"/>
      <c r="F7" s="132">
        <v>0.03</v>
      </c>
      <c r="G7" s="64"/>
      <c r="H7" s="64"/>
      <c r="I7" s="12"/>
      <c r="J7" s="64"/>
      <c r="K7" s="64"/>
      <c r="L7" s="64"/>
      <c r="M7" s="64"/>
      <c r="N7" s="64"/>
      <c r="O7" s="64"/>
      <c r="P7" s="123">
        <f>SUM(D7:O7)*$P$3</f>
        <v>0.03</v>
      </c>
    </row>
    <row r="8" spans="1:16" ht="15">
      <c r="A8" s="23"/>
      <c r="B8" s="26" t="s">
        <v>48</v>
      </c>
      <c r="C8" s="25" t="s"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>
        <v>0.03</v>
      </c>
      <c r="P8" s="123">
        <f>SUM(D8:O8)*$P$3</f>
        <v>0.03</v>
      </c>
    </row>
    <row r="9" spans="1:16" ht="15">
      <c r="A9" s="23"/>
      <c r="B9" s="24" t="s">
        <v>43</v>
      </c>
      <c r="C9" s="25" t="s"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3">
        <f>SUM(D9:O9)*$P$3</f>
        <v>0</v>
      </c>
    </row>
    <row r="10" spans="1:16" ht="15">
      <c r="A10" s="74">
        <v>2</v>
      </c>
      <c r="B10" s="76" t="s">
        <v>111</v>
      </c>
      <c r="C10" s="76" t="s"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v>0.03</v>
      </c>
      <c r="P10" s="124">
        <f>SUM(D10:O10)*$P$3</f>
        <v>0.03</v>
      </c>
    </row>
    <row r="11" spans="1:16" ht="15">
      <c r="A11" s="74">
        <v>3</v>
      </c>
      <c r="B11" s="75" t="s">
        <v>215</v>
      </c>
      <c r="C11" s="76" t="s">
        <v>0</v>
      </c>
      <c r="D11" s="12"/>
      <c r="E11" s="12"/>
      <c r="F11" s="12"/>
      <c r="G11" s="12"/>
      <c r="H11" s="12"/>
      <c r="I11" s="12"/>
      <c r="J11" s="12"/>
      <c r="K11" s="12">
        <v>0.02</v>
      </c>
      <c r="L11" s="12"/>
      <c r="M11" s="12"/>
      <c r="N11" s="12"/>
      <c r="O11" s="12"/>
      <c r="P11" s="124">
        <f>SUM(D11:O11)*$P$3</f>
        <v>0.02</v>
      </c>
    </row>
    <row r="12" spans="1:16" ht="15">
      <c r="A12" s="74">
        <v>4</v>
      </c>
      <c r="B12" s="75" t="s">
        <v>123</v>
      </c>
      <c r="C12" s="76" t="s">
        <v>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125">
        <f>P13</f>
        <v>0.04333</v>
      </c>
    </row>
    <row r="13" spans="1:16" ht="15">
      <c r="A13" s="23"/>
      <c r="B13" s="26" t="s">
        <v>209</v>
      </c>
      <c r="C13" s="25" t="s">
        <v>0</v>
      </c>
      <c r="D13" s="12"/>
      <c r="E13" s="12"/>
      <c r="F13" s="12"/>
      <c r="G13" s="12"/>
      <c r="H13" s="12"/>
      <c r="I13" s="12"/>
      <c r="J13" s="12"/>
      <c r="K13" s="12"/>
      <c r="L13" s="12">
        <v>0.04333</v>
      </c>
      <c r="M13" s="12"/>
      <c r="N13" s="12"/>
      <c r="O13" s="12"/>
      <c r="P13" s="123">
        <f aca="true" t="shared" si="0" ref="P13:P18">SUM(D13:O13)*$P$3</f>
        <v>0.04333</v>
      </c>
    </row>
    <row r="14" spans="1:16" s="3" customFormat="1" ht="15">
      <c r="A14" s="30"/>
      <c r="B14" s="24" t="s">
        <v>218</v>
      </c>
      <c r="C14" s="25" t="s">
        <v>210</v>
      </c>
      <c r="D14" s="12"/>
      <c r="E14" s="12"/>
      <c r="F14" s="12"/>
      <c r="G14" s="12"/>
      <c r="H14" s="12"/>
      <c r="I14" s="13"/>
      <c r="J14" s="12"/>
      <c r="K14" s="12"/>
      <c r="L14" s="12"/>
      <c r="M14" s="12"/>
      <c r="N14" s="12"/>
      <c r="O14" s="12"/>
      <c r="P14" s="123">
        <f t="shared" si="0"/>
        <v>0</v>
      </c>
    </row>
    <row r="15" spans="1:16" s="3" customFormat="1" ht="15">
      <c r="A15" s="30"/>
      <c r="B15" s="24" t="s">
        <v>224</v>
      </c>
      <c r="C15" s="25" t="s">
        <v>210</v>
      </c>
      <c r="D15" s="12"/>
      <c r="E15" s="12"/>
      <c r="F15" s="12"/>
      <c r="G15" s="12"/>
      <c r="H15" s="12"/>
      <c r="I15" s="13"/>
      <c r="J15" s="12"/>
      <c r="K15" s="12"/>
      <c r="L15" s="12"/>
      <c r="M15" s="12"/>
      <c r="N15" s="12"/>
      <c r="O15" s="12"/>
      <c r="P15" s="123">
        <f t="shared" si="0"/>
        <v>0</v>
      </c>
    </row>
    <row r="16" spans="1:16" ht="15">
      <c r="A16" s="23"/>
      <c r="B16" s="24" t="s">
        <v>225</v>
      </c>
      <c r="C16" s="25" t="s">
        <v>210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3">
        <f t="shared" si="0"/>
        <v>0</v>
      </c>
    </row>
    <row r="17" spans="1:16" ht="15">
      <c r="A17" s="23"/>
      <c r="B17" s="24" t="s">
        <v>221</v>
      </c>
      <c r="C17" s="25" t="s">
        <v>210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3">
        <f t="shared" si="0"/>
        <v>0</v>
      </c>
    </row>
    <row r="18" spans="1:16" ht="15">
      <c r="A18" s="23"/>
      <c r="B18" s="24" t="s">
        <v>223</v>
      </c>
      <c r="C18" s="25" t="s"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3">
        <f t="shared" si="0"/>
        <v>0</v>
      </c>
    </row>
    <row r="19" spans="1:16" ht="15">
      <c r="A19" s="74">
        <v>5</v>
      </c>
      <c r="B19" s="76" t="s">
        <v>126</v>
      </c>
      <c r="C19" s="76" t="s"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5">
        <f>P20+P23+P21</f>
        <v>0</v>
      </c>
    </row>
    <row r="20" spans="1:16" ht="15">
      <c r="A20" s="23"/>
      <c r="B20" s="26" t="s">
        <v>19</v>
      </c>
      <c r="C20" s="25" t="s"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3">
        <f>SUM(D20:O20)*$P$3</f>
        <v>0</v>
      </c>
    </row>
    <row r="21" spans="1:16" ht="15">
      <c r="A21" s="23"/>
      <c r="B21" s="26" t="s">
        <v>242</v>
      </c>
      <c r="C21" s="25" t="s"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3">
        <f>SUM(D21:O21)*$P$3</f>
        <v>0</v>
      </c>
    </row>
    <row r="22" spans="1:16" ht="15">
      <c r="A22" s="23"/>
      <c r="B22" s="26" t="s">
        <v>219</v>
      </c>
      <c r="C22" s="25" t="s">
        <v>220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3">
        <f>SUM(D22:O22)*$P$3</f>
        <v>0</v>
      </c>
    </row>
    <row r="23" spans="1:16" ht="15">
      <c r="A23" s="30"/>
      <c r="B23" s="24" t="s">
        <v>20</v>
      </c>
      <c r="C23" s="25" t="s"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3">
        <f>SUM(D23:O23)*$P$3</f>
        <v>0</v>
      </c>
    </row>
    <row r="24" spans="1:16" ht="15">
      <c r="A24" s="74">
        <v>6</v>
      </c>
      <c r="B24" s="75" t="s">
        <v>127</v>
      </c>
      <c r="C24" s="76" t="s"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5">
        <f>P26</f>
        <v>0</v>
      </c>
    </row>
    <row r="25" spans="1:16" ht="15">
      <c r="A25" s="23"/>
      <c r="B25" s="26" t="s">
        <v>222</v>
      </c>
      <c r="C25" s="25" t="s">
        <v>210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3">
        <f>SUM(D25:O25)*$P$3</f>
        <v>0</v>
      </c>
    </row>
    <row r="26" spans="1:16" ht="15">
      <c r="A26" s="23"/>
      <c r="B26" s="26" t="s">
        <v>27</v>
      </c>
      <c r="C26" s="25" t="s"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3">
        <f>SUM(D26:O26)*$P$3</f>
        <v>0</v>
      </c>
    </row>
    <row r="27" spans="1:16" ht="15">
      <c r="A27" s="23"/>
      <c r="B27" s="26" t="s">
        <v>211</v>
      </c>
      <c r="C27" s="25" t="s">
        <v>210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3">
        <f>SUM(D27:O27)*$P$3</f>
        <v>0</v>
      </c>
    </row>
    <row r="28" spans="1:16" ht="15">
      <c r="A28" s="74">
        <v>7</v>
      </c>
      <c r="B28" s="75" t="s">
        <v>23</v>
      </c>
      <c r="C28" s="76" t="s">
        <v>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125">
        <f>P29+P30</f>
        <v>0</v>
      </c>
    </row>
    <row r="29" spans="1:16" ht="15">
      <c r="A29" s="23"/>
      <c r="B29" s="24" t="s">
        <v>213</v>
      </c>
      <c r="C29" s="25" t="s"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3">
        <f>SUM(D29:O29)*$P$3</f>
        <v>0</v>
      </c>
    </row>
    <row r="30" spans="1:16" ht="15">
      <c r="A30" s="23"/>
      <c r="B30" s="28" t="s">
        <v>128</v>
      </c>
      <c r="C30" s="25" t="s"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3">
        <f>SUM(D30:O30)*$P$3</f>
        <v>0</v>
      </c>
    </row>
    <row r="31" spans="1:16" ht="15">
      <c r="A31" s="74">
        <v>8</v>
      </c>
      <c r="B31" s="79" t="s">
        <v>129</v>
      </c>
      <c r="C31" s="76" t="s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5">
        <f>P32+P33+P34+P35+P36+P37+P38+P39+P40+P41</f>
        <v>0.05541</v>
      </c>
    </row>
    <row r="32" spans="1:16" ht="15">
      <c r="A32" s="23"/>
      <c r="B32" s="26" t="s">
        <v>5</v>
      </c>
      <c r="C32" s="25" t="s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3">
        <f aca="true" t="shared" si="1" ref="P32:P47">SUM(D32:O32)*$P$3</f>
        <v>0</v>
      </c>
    </row>
    <row r="33" spans="1:16" ht="15">
      <c r="A33" s="23"/>
      <c r="B33" s="26" t="s">
        <v>58</v>
      </c>
      <c r="C33" s="25" t="s">
        <v>0</v>
      </c>
      <c r="D33" s="12"/>
      <c r="E33" s="12"/>
      <c r="F33" s="12"/>
      <c r="G33" s="12"/>
      <c r="H33" s="12"/>
      <c r="I33" s="12"/>
      <c r="J33" s="12"/>
      <c r="K33" s="12">
        <v>0.02025</v>
      </c>
      <c r="L33" s="12"/>
      <c r="M33" s="12"/>
      <c r="N33" s="12"/>
      <c r="O33" s="12"/>
      <c r="P33" s="123">
        <f t="shared" si="1"/>
        <v>0.02025</v>
      </c>
    </row>
    <row r="34" spans="1:16" ht="15">
      <c r="A34" s="23"/>
      <c r="B34" s="26" t="s">
        <v>8</v>
      </c>
      <c r="C34" s="25" t="s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3">
        <f t="shared" si="1"/>
        <v>0</v>
      </c>
    </row>
    <row r="35" spans="1:16" ht="15">
      <c r="A35" s="23"/>
      <c r="B35" s="24" t="s">
        <v>18</v>
      </c>
      <c r="C35" s="25" t="s"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3">
        <f t="shared" si="1"/>
        <v>0</v>
      </c>
    </row>
    <row r="36" spans="1:16" ht="15">
      <c r="A36" s="23"/>
      <c r="B36" s="24" t="s">
        <v>24</v>
      </c>
      <c r="C36" s="25" t="s">
        <v>0</v>
      </c>
      <c r="D36" s="12"/>
      <c r="E36" s="12">
        <v>0.031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3">
        <f t="shared" si="1"/>
        <v>0.031</v>
      </c>
    </row>
    <row r="37" spans="1:16" ht="15">
      <c r="A37" s="23"/>
      <c r="B37" s="24" t="s">
        <v>34</v>
      </c>
      <c r="C37" s="25" t="s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3">
        <f t="shared" si="1"/>
        <v>0</v>
      </c>
    </row>
    <row r="38" spans="1:16" ht="15">
      <c r="A38" s="23"/>
      <c r="B38" s="24" t="s">
        <v>36</v>
      </c>
      <c r="C38" s="25" t="s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3">
        <f t="shared" si="1"/>
        <v>0</v>
      </c>
    </row>
    <row r="39" spans="1:16" ht="15">
      <c r="A39" s="23"/>
      <c r="B39" s="24" t="s">
        <v>37</v>
      </c>
      <c r="C39" s="25" t="s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3">
        <f t="shared" si="1"/>
        <v>0</v>
      </c>
    </row>
    <row r="40" spans="1:16" ht="15">
      <c r="A40" s="23"/>
      <c r="B40" s="26" t="s">
        <v>38</v>
      </c>
      <c r="C40" s="25" t="s">
        <v>0</v>
      </c>
      <c r="D40" s="12"/>
      <c r="E40" s="12"/>
      <c r="F40" s="12"/>
      <c r="G40" s="12"/>
      <c r="H40" s="12"/>
      <c r="I40" s="12"/>
      <c r="J40" s="12"/>
      <c r="K40" s="12"/>
      <c r="L40" s="12">
        <v>0.00416</v>
      </c>
      <c r="M40" s="12"/>
      <c r="N40" s="12"/>
      <c r="O40" s="12"/>
      <c r="P40" s="123">
        <f t="shared" si="1"/>
        <v>0.00416</v>
      </c>
    </row>
    <row r="41" spans="1:16" ht="15">
      <c r="A41" s="23"/>
      <c r="B41" s="26" t="s">
        <v>205</v>
      </c>
      <c r="C41" s="25" t="s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3">
        <f t="shared" si="1"/>
        <v>0</v>
      </c>
    </row>
    <row r="42" spans="1:16" ht="15">
      <c r="A42" s="74">
        <v>9</v>
      </c>
      <c r="B42" s="76" t="s">
        <v>31</v>
      </c>
      <c r="C42" s="76" t="s">
        <v>0</v>
      </c>
      <c r="D42" s="12"/>
      <c r="E42" s="12"/>
      <c r="F42" s="12"/>
      <c r="G42" s="12"/>
      <c r="H42" s="12"/>
      <c r="I42" s="12"/>
      <c r="J42" s="12"/>
      <c r="K42" s="12"/>
      <c r="L42" s="12">
        <f>0.00333+0.00375</f>
        <v>0.0070799999999999995</v>
      </c>
      <c r="M42" s="12"/>
      <c r="N42" s="12"/>
      <c r="O42" s="12"/>
      <c r="P42" s="124">
        <f t="shared" si="1"/>
        <v>0.0070799999999999995</v>
      </c>
    </row>
    <row r="43" spans="1:16" ht="15">
      <c r="A43" s="74">
        <v>10</v>
      </c>
      <c r="B43" s="76" t="s">
        <v>39</v>
      </c>
      <c r="C43" s="76" t="s">
        <v>0</v>
      </c>
      <c r="D43" s="12"/>
      <c r="E43" s="12">
        <v>0.006</v>
      </c>
      <c r="F43" s="12"/>
      <c r="G43" s="12"/>
      <c r="H43" s="12">
        <v>0.008</v>
      </c>
      <c r="I43" s="12"/>
      <c r="J43" s="12">
        <v>0.003</v>
      </c>
      <c r="K43" s="12"/>
      <c r="L43" s="12"/>
      <c r="M43" s="12"/>
      <c r="N43" s="12">
        <v>0.01</v>
      </c>
      <c r="O43" s="12"/>
      <c r="P43" s="124">
        <f t="shared" si="1"/>
        <v>0.027000000000000003</v>
      </c>
    </row>
    <row r="44" spans="1:16" ht="15">
      <c r="A44" s="74">
        <v>11</v>
      </c>
      <c r="B44" s="76" t="s">
        <v>42</v>
      </c>
      <c r="C44" s="76" t="s">
        <v>0</v>
      </c>
      <c r="D44" s="107"/>
      <c r="E44" s="107">
        <v>0.0005</v>
      </c>
      <c r="F44" s="107"/>
      <c r="G44" s="107"/>
      <c r="H44" s="107"/>
      <c r="I44" s="107"/>
      <c r="J44" s="107">
        <v>0.00015</v>
      </c>
      <c r="K44" s="107">
        <v>0.00088</v>
      </c>
      <c r="L44" s="107">
        <f>0.00071+0.00013</f>
        <v>0.00084</v>
      </c>
      <c r="M44" s="107">
        <v>0.00054</v>
      </c>
      <c r="N44" s="107"/>
      <c r="O44" s="107"/>
      <c r="P44" s="124">
        <f t="shared" si="1"/>
        <v>0.0029100000000000003</v>
      </c>
    </row>
    <row r="45" spans="1:16" ht="15">
      <c r="A45" s="74">
        <v>12</v>
      </c>
      <c r="B45" s="76" t="s">
        <v>25</v>
      </c>
      <c r="C45" s="76" t="s">
        <v>0</v>
      </c>
      <c r="D45" s="12"/>
      <c r="E45" s="12"/>
      <c r="F45" s="12"/>
      <c r="G45" s="12"/>
      <c r="H45" s="12"/>
      <c r="I45" s="12"/>
      <c r="J45" s="12">
        <v>0.003</v>
      </c>
      <c r="K45" s="12">
        <v>0.005</v>
      </c>
      <c r="L45" s="12">
        <f>0.0025+0.0025</f>
        <v>0.005</v>
      </c>
      <c r="M45" s="12"/>
      <c r="N45" s="12"/>
      <c r="O45" s="12"/>
      <c r="P45" s="124">
        <f t="shared" si="1"/>
        <v>0.013000000000000001</v>
      </c>
    </row>
    <row r="46" spans="1:16" ht="15">
      <c r="A46" s="74">
        <v>13</v>
      </c>
      <c r="B46" s="76" t="s">
        <v>26</v>
      </c>
      <c r="C46" s="76" t="s">
        <v>0</v>
      </c>
      <c r="D46" s="12"/>
      <c r="E46" s="12">
        <v>0.005</v>
      </c>
      <c r="F46" s="12"/>
      <c r="G46" s="12"/>
      <c r="H46" s="12"/>
      <c r="I46" s="12"/>
      <c r="J46" s="12"/>
      <c r="K46" s="12"/>
      <c r="L46" s="12"/>
      <c r="M46" s="12">
        <f>0.0063+0.005</f>
        <v>0.011300000000000001</v>
      </c>
      <c r="N46" s="12"/>
      <c r="O46" s="12"/>
      <c r="P46" s="124">
        <f t="shared" si="1"/>
        <v>0.016300000000000002</v>
      </c>
    </row>
    <row r="47" spans="1:16" ht="15">
      <c r="A47" s="74">
        <v>14</v>
      </c>
      <c r="B47" s="76" t="s">
        <v>44</v>
      </c>
      <c r="C47" s="76" t="s"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4">
        <f t="shared" si="1"/>
        <v>0</v>
      </c>
    </row>
    <row r="48" spans="1:16" ht="15">
      <c r="A48" s="74">
        <v>15</v>
      </c>
      <c r="B48" s="75" t="s">
        <v>130</v>
      </c>
      <c r="C48" s="76" t="s"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5">
        <f>P49+P50+P51+P52+P53</f>
        <v>0.22844</v>
      </c>
    </row>
    <row r="49" spans="1:16" ht="15">
      <c r="A49" s="23"/>
      <c r="B49" s="24" t="s">
        <v>207</v>
      </c>
      <c r="C49" s="25" t="s">
        <v>0</v>
      </c>
      <c r="D49" s="12"/>
      <c r="E49" s="12">
        <v>0.1</v>
      </c>
      <c r="F49" s="12"/>
      <c r="G49" s="12"/>
      <c r="H49" s="12">
        <v>0.1</v>
      </c>
      <c r="I49" s="12"/>
      <c r="J49" s="12"/>
      <c r="K49" s="12"/>
      <c r="L49" s="12"/>
      <c r="M49" s="12">
        <v>0.02844</v>
      </c>
      <c r="N49" s="12"/>
      <c r="O49" s="12"/>
      <c r="P49" s="123">
        <f aca="true" t="shared" si="2" ref="P49:P58">SUM(D49:O49)*$P$3</f>
        <v>0.22844</v>
      </c>
    </row>
    <row r="50" spans="1:16" ht="15">
      <c r="A50" s="23"/>
      <c r="B50" s="24" t="s">
        <v>233</v>
      </c>
      <c r="C50" s="25" t="s"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3">
        <f t="shared" si="2"/>
        <v>0</v>
      </c>
    </row>
    <row r="51" spans="1:16" ht="15">
      <c r="A51" s="23"/>
      <c r="B51" s="24" t="s">
        <v>258</v>
      </c>
      <c r="C51" s="25" t="s"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3">
        <f t="shared" si="2"/>
        <v>0</v>
      </c>
    </row>
    <row r="52" spans="1:16" ht="15">
      <c r="A52" s="23"/>
      <c r="B52" s="24" t="s">
        <v>208</v>
      </c>
      <c r="C52" s="25" t="s"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3">
        <f t="shared" si="2"/>
        <v>0</v>
      </c>
    </row>
    <row r="53" spans="1:16" ht="15">
      <c r="A53" s="23"/>
      <c r="B53" s="26" t="s">
        <v>29</v>
      </c>
      <c r="C53" s="25" t="s"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3">
        <f t="shared" si="2"/>
        <v>0</v>
      </c>
    </row>
    <row r="54" spans="1:16" ht="15">
      <c r="A54" s="74">
        <v>16</v>
      </c>
      <c r="B54" s="76" t="s">
        <v>131</v>
      </c>
      <c r="C54" s="76" t="s"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4">
        <f t="shared" si="2"/>
        <v>0</v>
      </c>
    </row>
    <row r="55" spans="1:16" ht="15">
      <c r="A55" s="74">
        <v>17</v>
      </c>
      <c r="B55" s="76" t="s">
        <v>132</v>
      </c>
      <c r="C55" s="76" t="s">
        <v>0</v>
      </c>
      <c r="D55" s="12"/>
      <c r="E55" s="12"/>
      <c r="F55" s="12"/>
      <c r="G55" s="12"/>
      <c r="H55" s="12"/>
      <c r="I55" s="12"/>
      <c r="J55" s="12"/>
      <c r="K55" s="12"/>
      <c r="L55" s="12">
        <v>0.0125</v>
      </c>
      <c r="M55" s="12"/>
      <c r="N55" s="12"/>
      <c r="O55" s="12"/>
      <c r="P55" s="124">
        <f t="shared" si="2"/>
        <v>0.0125</v>
      </c>
    </row>
    <row r="56" spans="1:16" ht="15">
      <c r="A56" s="74">
        <v>18</v>
      </c>
      <c r="B56" s="76" t="s">
        <v>49</v>
      </c>
      <c r="C56" s="76" t="s">
        <v>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4">
        <f t="shared" si="2"/>
        <v>0</v>
      </c>
    </row>
    <row r="57" spans="1:16" ht="15">
      <c r="A57" s="74">
        <v>19</v>
      </c>
      <c r="B57" s="76" t="s">
        <v>10</v>
      </c>
      <c r="C57" s="76" t="s"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4">
        <f t="shared" si="2"/>
        <v>0</v>
      </c>
    </row>
    <row r="58" spans="1:16" ht="15">
      <c r="A58" s="74">
        <v>20</v>
      </c>
      <c r="B58" s="76" t="s">
        <v>17</v>
      </c>
      <c r="C58" s="76" t="s">
        <v>0</v>
      </c>
      <c r="D58" s="12"/>
      <c r="E58" s="12"/>
      <c r="F58" s="12"/>
      <c r="G58" s="12"/>
      <c r="H58" s="12">
        <v>0.0024</v>
      </c>
      <c r="I58" s="12"/>
      <c r="J58" s="12"/>
      <c r="K58" s="12"/>
      <c r="L58" s="12"/>
      <c r="M58" s="12"/>
      <c r="N58" s="12"/>
      <c r="O58" s="12"/>
      <c r="P58" s="124">
        <f t="shared" si="2"/>
        <v>0.0024</v>
      </c>
    </row>
    <row r="59" spans="1:16" ht="15">
      <c r="A59" s="74">
        <v>21</v>
      </c>
      <c r="B59" s="79" t="s">
        <v>133</v>
      </c>
      <c r="C59" s="76" t="s"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5">
        <f>P60+P61+P62+P63+P64+P65</f>
        <v>0.1955</v>
      </c>
    </row>
    <row r="60" spans="1:16" ht="15">
      <c r="A60" s="23"/>
      <c r="B60" s="24" t="s">
        <v>1</v>
      </c>
      <c r="C60" s="25" t="s">
        <v>0</v>
      </c>
      <c r="D60" s="12"/>
      <c r="E60" s="12"/>
      <c r="F60" s="12"/>
      <c r="G60" s="12">
        <v>0.15</v>
      </c>
      <c r="H60" s="12"/>
      <c r="I60" s="12"/>
      <c r="J60" s="12"/>
      <c r="K60" s="12"/>
      <c r="L60" s="12"/>
      <c r="M60" s="12"/>
      <c r="N60" s="12"/>
      <c r="O60" s="12"/>
      <c r="P60" s="123">
        <f aca="true" t="shared" si="3" ref="P60:P65">SUM(D60:O60)*$P$3</f>
        <v>0.15</v>
      </c>
    </row>
    <row r="61" spans="1:16" ht="15">
      <c r="A61" s="23"/>
      <c r="B61" s="26" t="s">
        <v>3</v>
      </c>
      <c r="C61" s="25" t="s"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3">
        <f t="shared" si="3"/>
        <v>0</v>
      </c>
    </row>
    <row r="62" spans="1:16" ht="15">
      <c r="A62" s="23"/>
      <c r="B62" s="26" t="s">
        <v>206</v>
      </c>
      <c r="C62" s="25" t="s"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3">
        <f t="shared" si="3"/>
        <v>0</v>
      </c>
    </row>
    <row r="63" spans="1:16" ht="15">
      <c r="A63" s="23"/>
      <c r="B63" s="24" t="s">
        <v>21</v>
      </c>
      <c r="C63" s="25" t="s"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3">
        <f t="shared" si="3"/>
        <v>0</v>
      </c>
    </row>
    <row r="64" spans="1:16" ht="15">
      <c r="A64" s="23"/>
      <c r="B64" s="24" t="s">
        <v>51</v>
      </c>
      <c r="C64" s="25" t="s"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>
        <v>0.0455</v>
      </c>
      <c r="O64" s="12"/>
      <c r="P64" s="123">
        <f t="shared" si="3"/>
        <v>0.0455</v>
      </c>
    </row>
    <row r="65" spans="1:16" ht="15">
      <c r="A65" s="23"/>
      <c r="B65" s="28" t="s">
        <v>54</v>
      </c>
      <c r="C65" s="25" t="s"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3">
        <f t="shared" si="3"/>
        <v>0</v>
      </c>
    </row>
    <row r="66" spans="1:16" ht="15">
      <c r="A66" s="74">
        <v>22</v>
      </c>
      <c r="B66" s="79" t="s">
        <v>134</v>
      </c>
      <c r="C66" s="76" t="s"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5">
        <f>P67+P68+P69+P70+P71</f>
        <v>0</v>
      </c>
    </row>
    <row r="67" spans="1:16" ht="15">
      <c r="A67" s="23"/>
      <c r="B67" s="26" t="s">
        <v>2</v>
      </c>
      <c r="C67" s="25" t="s"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3">
        <f aca="true" t="shared" si="4" ref="P67:P72">SUM(D67:O67)*$P$3</f>
        <v>0</v>
      </c>
    </row>
    <row r="68" spans="1:16" ht="15">
      <c r="A68" s="23"/>
      <c r="B68" s="26" t="s">
        <v>9</v>
      </c>
      <c r="C68" s="25" t="s"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3">
        <f t="shared" si="4"/>
        <v>0</v>
      </c>
    </row>
    <row r="69" spans="1:16" ht="15">
      <c r="A69" s="23"/>
      <c r="B69" s="26" t="s">
        <v>61</v>
      </c>
      <c r="C69" s="25" t="s"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3">
        <f t="shared" si="4"/>
        <v>0</v>
      </c>
    </row>
    <row r="70" spans="1:16" ht="15">
      <c r="A70" s="23"/>
      <c r="B70" s="24" t="s">
        <v>50</v>
      </c>
      <c r="C70" s="25" t="s"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3">
        <f t="shared" si="4"/>
        <v>0</v>
      </c>
    </row>
    <row r="71" spans="1:16" ht="15">
      <c r="A71" s="23"/>
      <c r="B71" s="24" t="s">
        <v>15</v>
      </c>
      <c r="C71" s="25" t="s"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3">
        <f t="shared" si="4"/>
        <v>0</v>
      </c>
    </row>
    <row r="72" spans="1:16" ht="15">
      <c r="A72" s="74">
        <v>23</v>
      </c>
      <c r="B72" s="76" t="s">
        <v>12</v>
      </c>
      <c r="C72" s="76" t="s">
        <v>0</v>
      </c>
      <c r="D72" s="12"/>
      <c r="E72" s="12"/>
      <c r="F72" s="12"/>
      <c r="G72" s="12"/>
      <c r="H72" s="12"/>
      <c r="I72" s="12"/>
      <c r="J72" s="12"/>
      <c r="K72" s="12">
        <v>0.06675</v>
      </c>
      <c r="L72" s="12"/>
      <c r="M72" s="12">
        <v>0.2052</v>
      </c>
      <c r="N72" s="12"/>
      <c r="O72" s="12"/>
      <c r="P72" s="124">
        <f t="shared" si="4"/>
        <v>0.27195</v>
      </c>
    </row>
    <row r="73" spans="1:16" ht="15">
      <c r="A73" s="74">
        <v>24</v>
      </c>
      <c r="B73" s="79" t="s">
        <v>135</v>
      </c>
      <c r="C73" s="76" t="s"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5">
        <f>P74+P75+P76+P77+P78+P79+P80+P81+P82+P83</f>
        <v>0.11366000000000001</v>
      </c>
    </row>
    <row r="74" spans="1:16" ht="15">
      <c r="A74" s="23"/>
      <c r="B74" s="24" t="s">
        <v>11</v>
      </c>
      <c r="C74" s="25" t="s">
        <v>0</v>
      </c>
      <c r="D74" s="12"/>
      <c r="E74" s="12"/>
      <c r="F74" s="12"/>
      <c r="G74" s="12"/>
      <c r="H74" s="12"/>
      <c r="I74" s="12"/>
      <c r="J74" s="12">
        <v>0.05916</v>
      </c>
      <c r="K74" s="12"/>
      <c r="L74" s="12"/>
      <c r="M74" s="12"/>
      <c r="N74" s="12"/>
      <c r="O74" s="12"/>
      <c r="P74" s="123">
        <f aca="true" t="shared" si="5" ref="P74:P83">SUM(D74:O74)*$P$3</f>
        <v>0.05916</v>
      </c>
    </row>
    <row r="75" spans="1:16" ht="15">
      <c r="A75" s="23"/>
      <c r="B75" s="24" t="s">
        <v>22</v>
      </c>
      <c r="C75" s="25" t="s">
        <v>0</v>
      </c>
      <c r="D75" s="12"/>
      <c r="E75" s="12"/>
      <c r="F75" s="12"/>
      <c r="G75" s="12"/>
      <c r="H75" s="12"/>
      <c r="I75" s="12"/>
      <c r="J75" s="12"/>
      <c r="K75" s="12">
        <v>0.012</v>
      </c>
      <c r="L75" s="12">
        <v>0.0175</v>
      </c>
      <c r="M75" s="12"/>
      <c r="N75" s="12"/>
      <c r="O75" s="12"/>
      <c r="P75" s="123">
        <f t="shared" si="5"/>
        <v>0.029500000000000002</v>
      </c>
    </row>
    <row r="76" spans="1:16" ht="15">
      <c r="A76" s="23"/>
      <c r="B76" s="24" t="s">
        <v>30</v>
      </c>
      <c r="C76" s="25" t="s">
        <v>0</v>
      </c>
      <c r="D76" s="12"/>
      <c r="E76" s="12"/>
      <c r="F76" s="12"/>
      <c r="G76" s="12"/>
      <c r="H76" s="12"/>
      <c r="I76" s="12"/>
      <c r="J76" s="12">
        <v>0.0075</v>
      </c>
      <c r="K76" s="12">
        <v>0.0125</v>
      </c>
      <c r="L76" s="12"/>
      <c r="M76" s="12"/>
      <c r="N76" s="12"/>
      <c r="O76" s="12"/>
      <c r="P76" s="123">
        <f t="shared" si="5"/>
        <v>0.02</v>
      </c>
    </row>
    <row r="77" spans="1:16" ht="15">
      <c r="A77" s="23"/>
      <c r="B77" s="24" t="s">
        <v>40</v>
      </c>
      <c r="C77" s="25" t="s">
        <v>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3">
        <f t="shared" si="5"/>
        <v>0</v>
      </c>
    </row>
    <row r="78" spans="1:16" ht="15">
      <c r="A78" s="23"/>
      <c r="B78" s="24" t="s">
        <v>32</v>
      </c>
      <c r="C78" s="25" t="s">
        <v>0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3">
        <f t="shared" si="5"/>
        <v>0</v>
      </c>
    </row>
    <row r="79" spans="1:16" ht="15">
      <c r="A79" s="23"/>
      <c r="B79" s="32" t="s">
        <v>46</v>
      </c>
      <c r="C79" s="25" t="s">
        <v>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3">
        <f t="shared" si="5"/>
        <v>0</v>
      </c>
    </row>
    <row r="80" spans="1:16" ht="15">
      <c r="A80" s="23"/>
      <c r="B80" s="26" t="s">
        <v>217</v>
      </c>
      <c r="C80" s="25" t="s">
        <v>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3">
        <f t="shared" si="5"/>
        <v>0</v>
      </c>
    </row>
    <row r="81" spans="1:16" ht="15">
      <c r="A81" s="23"/>
      <c r="B81" s="26" t="s">
        <v>86</v>
      </c>
      <c r="C81" s="25" t="s"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3">
        <f t="shared" si="5"/>
        <v>0</v>
      </c>
    </row>
    <row r="82" spans="1:16" ht="15">
      <c r="A82" s="23"/>
      <c r="B82" s="24" t="s">
        <v>33</v>
      </c>
      <c r="C82" s="25" t="s">
        <v>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3">
        <f t="shared" si="5"/>
        <v>0</v>
      </c>
    </row>
    <row r="83" spans="1:16" ht="15">
      <c r="A83" s="23"/>
      <c r="B83" s="24" t="s">
        <v>45</v>
      </c>
      <c r="C83" s="25" t="s">
        <v>0</v>
      </c>
      <c r="D83" s="12"/>
      <c r="E83" s="12"/>
      <c r="F83" s="12"/>
      <c r="G83" s="12"/>
      <c r="H83" s="12"/>
      <c r="I83" s="12"/>
      <c r="J83" s="12"/>
      <c r="K83" s="12"/>
      <c r="L83" s="12">
        <v>0.005</v>
      </c>
      <c r="M83" s="12"/>
      <c r="N83" s="12"/>
      <c r="O83" s="12"/>
      <c r="P83" s="123">
        <f t="shared" si="5"/>
        <v>0.005</v>
      </c>
    </row>
    <row r="84" spans="1:16" ht="15">
      <c r="A84" s="80">
        <v>25</v>
      </c>
      <c r="B84" s="81" t="s">
        <v>141</v>
      </c>
      <c r="C84" s="76" t="s"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5">
        <f>P85+P86+P87+P88</f>
        <v>0</v>
      </c>
    </row>
    <row r="85" spans="1:16" ht="15">
      <c r="A85" s="34"/>
      <c r="B85" s="32" t="s">
        <v>142</v>
      </c>
      <c r="C85" s="25" t="s"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3">
        <f>SUM(D85:O85)*$P$3</f>
        <v>0</v>
      </c>
    </row>
    <row r="86" spans="1:16" ht="15">
      <c r="A86" s="34"/>
      <c r="B86" s="32" t="s">
        <v>212</v>
      </c>
      <c r="C86" s="25" t="s"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3">
        <f>SUM(D86:O86)*$P$3</f>
        <v>0</v>
      </c>
    </row>
    <row r="87" spans="1:16" ht="15">
      <c r="A87" s="23"/>
      <c r="B87" s="24" t="s">
        <v>204</v>
      </c>
      <c r="C87" s="25" t="s"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3">
        <f>SUM(D87:O87)*$P$3</f>
        <v>0</v>
      </c>
    </row>
    <row r="88" spans="1:16" ht="15">
      <c r="A88" s="35"/>
      <c r="B88" s="36" t="s">
        <v>57</v>
      </c>
      <c r="C88" s="25" t="s"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3">
        <f>SUM(D88:O88)*$P$3</f>
        <v>0</v>
      </c>
    </row>
    <row r="89" spans="1:16" ht="15">
      <c r="A89" s="80">
        <v>26</v>
      </c>
      <c r="B89" s="81" t="s">
        <v>144</v>
      </c>
      <c r="C89" s="76" t="s">
        <v>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5">
        <f>P90+P91</f>
        <v>0.2</v>
      </c>
    </row>
    <row r="90" spans="1:16" ht="15">
      <c r="A90" s="23"/>
      <c r="B90" s="26" t="s">
        <v>41</v>
      </c>
      <c r="C90" s="25" t="s">
        <v>0</v>
      </c>
      <c r="D90" s="12"/>
      <c r="E90" s="12"/>
      <c r="F90" s="12"/>
      <c r="G90" s="12"/>
      <c r="H90" s="12"/>
      <c r="I90" s="12">
        <v>0.2</v>
      </c>
      <c r="J90" s="12"/>
      <c r="K90" s="12"/>
      <c r="L90" s="12"/>
      <c r="M90" s="12"/>
      <c r="N90" s="12"/>
      <c r="O90" s="12"/>
      <c r="P90" s="123">
        <f>SUM(D90:O90)*$P$3</f>
        <v>0.2</v>
      </c>
    </row>
    <row r="91" spans="1:16" ht="15">
      <c r="A91" s="23"/>
      <c r="B91" s="26" t="s">
        <v>75</v>
      </c>
      <c r="C91" s="25" t="s">
        <v>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3">
        <f>SUM(D91:O91)*$P$3</f>
        <v>0</v>
      </c>
    </row>
    <row r="92" spans="1:16" ht="15">
      <c r="A92" s="74">
        <v>27</v>
      </c>
      <c r="B92" s="83" t="s">
        <v>95</v>
      </c>
      <c r="C92" s="76" t="s">
        <v>0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4">
        <f>SUM(D92:O92)*$P$3</f>
        <v>0</v>
      </c>
    </row>
    <row r="93" spans="1:16" ht="15">
      <c r="A93" s="74">
        <v>28</v>
      </c>
      <c r="B93" s="83" t="s">
        <v>306</v>
      </c>
      <c r="C93" s="76" t="s">
        <v>210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4">
        <f>SUM(D93:O93)*$P$3</f>
        <v>0</v>
      </c>
    </row>
    <row r="94" spans="1:16" ht="15">
      <c r="A94" s="74">
        <v>29</v>
      </c>
      <c r="B94" s="76" t="s">
        <v>52</v>
      </c>
      <c r="C94" s="76" t="s">
        <v>0</v>
      </c>
      <c r="D94" s="12">
        <v>0.046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4">
        <f>SUM(D94:O94)*$P$3</f>
        <v>0.046</v>
      </c>
    </row>
    <row r="95" ht="15">
      <c r="P95" s="126">
        <v>0.046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D1:H1"/>
    <mergeCell ref="J1:O1"/>
  </mergeCells>
  <printOptions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3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O95"/>
  <sheetViews>
    <sheetView zoomScalePageLayoutView="0" workbookViewId="0" topLeftCell="A1">
      <pane xSplit="3" ySplit="4" topLeftCell="D8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S86" sqref="S86"/>
    </sheetView>
  </sheetViews>
  <sheetFormatPr defaultColWidth="9.140625" defaultRowHeight="15"/>
  <cols>
    <col min="1" max="1" width="3.57421875" style="37" customWidth="1"/>
    <col min="2" max="2" width="27.7109375" style="37" customWidth="1"/>
    <col min="3" max="3" width="3.28125" style="37" customWidth="1"/>
    <col min="4" max="4" width="9.00390625" style="4" customWidth="1"/>
    <col min="5" max="5" width="12.28125" style="4" bestFit="1" customWidth="1"/>
    <col min="6" max="6" width="9.8515625" style="4" bestFit="1" customWidth="1"/>
    <col min="7" max="7" width="15.57421875" style="4" bestFit="1" customWidth="1"/>
    <col min="8" max="8" width="15.00390625" style="4" bestFit="1" customWidth="1"/>
    <col min="9" max="9" width="19.7109375" style="4" bestFit="1" customWidth="1"/>
    <col min="10" max="10" width="15.57421875" style="4" bestFit="1" customWidth="1"/>
    <col min="11" max="11" width="16.140625" style="4" bestFit="1" customWidth="1"/>
    <col min="12" max="12" width="16.57421875" style="4" bestFit="1" customWidth="1"/>
    <col min="13" max="13" width="8.140625" style="4" bestFit="1" customWidth="1"/>
    <col min="14" max="14" width="13.28125" style="4" bestFit="1" customWidth="1"/>
    <col min="15" max="15" width="15.28125" style="127" bestFit="1" customWidth="1"/>
  </cols>
  <sheetData>
    <row r="1" spans="1:15" ht="51.75" customHeight="1">
      <c r="A1" s="14"/>
      <c r="B1" s="128" t="s">
        <v>148</v>
      </c>
      <c r="C1" s="16"/>
      <c r="D1" s="144" t="s">
        <v>227</v>
      </c>
      <c r="E1" s="144"/>
      <c r="F1" s="144"/>
      <c r="G1" s="135" t="s">
        <v>271</v>
      </c>
      <c r="H1" s="144" t="s">
        <v>228</v>
      </c>
      <c r="I1" s="144"/>
      <c r="J1" s="144"/>
      <c r="K1" s="144"/>
      <c r="L1" s="144"/>
      <c r="M1" s="144"/>
      <c r="N1" s="144"/>
      <c r="O1" s="129" t="s">
        <v>149</v>
      </c>
    </row>
    <row r="2" spans="1:15" s="2" customFormat="1" ht="69.75" customHeight="1">
      <c r="A2" s="17"/>
      <c r="B2" s="109" t="s">
        <v>163</v>
      </c>
      <c r="C2" s="18"/>
      <c r="D2" s="131" t="s">
        <v>285</v>
      </c>
      <c r="E2" s="131" t="s">
        <v>300</v>
      </c>
      <c r="F2" s="131" t="s">
        <v>251</v>
      </c>
      <c r="G2" s="131" t="s">
        <v>59</v>
      </c>
      <c r="H2" s="131" t="s">
        <v>245</v>
      </c>
      <c r="I2" s="131" t="s">
        <v>301</v>
      </c>
      <c r="J2" s="131" t="s">
        <v>260</v>
      </c>
      <c r="K2" s="131" t="s">
        <v>261</v>
      </c>
      <c r="L2" s="131" t="s">
        <v>248</v>
      </c>
      <c r="M2" s="131" t="s">
        <v>234</v>
      </c>
      <c r="N2" s="131" t="s">
        <v>232</v>
      </c>
      <c r="O2" s="119" t="s">
        <v>226</v>
      </c>
    </row>
    <row r="3" spans="1:15" ht="23.25" customHeight="1">
      <c r="A3" s="19"/>
      <c r="B3" s="20" t="s">
        <v>68</v>
      </c>
      <c r="C3" s="2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10" t="s">
        <v>214</v>
      </c>
    </row>
    <row r="4" spans="1:15" s="106" customFormat="1" ht="19.5" customHeight="1">
      <c r="A4" s="19"/>
      <c r="B4" s="20" t="s">
        <v>69</v>
      </c>
      <c r="C4" s="22"/>
      <c r="D4" s="130" t="s">
        <v>299</v>
      </c>
      <c r="E4" s="130" t="s">
        <v>273</v>
      </c>
      <c r="F4" s="130" t="s">
        <v>252</v>
      </c>
      <c r="G4" s="130" t="s">
        <v>77</v>
      </c>
      <c r="H4" s="130" t="s">
        <v>80</v>
      </c>
      <c r="I4" s="130" t="s">
        <v>302</v>
      </c>
      <c r="J4" s="130" t="s">
        <v>277</v>
      </c>
      <c r="K4" s="130" t="s">
        <v>239</v>
      </c>
      <c r="L4" s="130" t="s">
        <v>77</v>
      </c>
      <c r="M4" s="130" t="s">
        <v>76</v>
      </c>
      <c r="N4" s="130" t="s">
        <v>241</v>
      </c>
      <c r="O4" s="120"/>
    </row>
    <row r="5" spans="1:15" ht="15" customHeight="1">
      <c r="A5" s="19"/>
      <c r="B5" s="20"/>
      <c r="C5" s="22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121"/>
    </row>
    <row r="6" spans="1:15" ht="15">
      <c r="A6" s="74">
        <v>1</v>
      </c>
      <c r="B6" s="75" t="s">
        <v>48</v>
      </c>
      <c r="C6" s="76" t="s">
        <v>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122">
        <f>O7+O8+O9</f>
        <v>0.08099999999999999</v>
      </c>
    </row>
    <row r="7" spans="1:15" ht="15">
      <c r="A7" s="23"/>
      <c r="B7" s="24" t="s">
        <v>4</v>
      </c>
      <c r="C7" s="25" t="s">
        <v>0</v>
      </c>
      <c r="D7" s="132">
        <v>0.03</v>
      </c>
      <c r="E7" s="64"/>
      <c r="F7" s="64"/>
      <c r="G7" s="12"/>
      <c r="H7" s="64"/>
      <c r="I7" s="64"/>
      <c r="J7" s="64"/>
      <c r="K7" s="64"/>
      <c r="L7" s="64"/>
      <c r="M7" s="64"/>
      <c r="N7" s="64"/>
      <c r="O7" s="123">
        <f>SUM(D7:N7)*$O$3</f>
        <v>0.03</v>
      </c>
    </row>
    <row r="8" spans="1:15" ht="15">
      <c r="A8" s="23"/>
      <c r="B8" s="26" t="s">
        <v>48</v>
      </c>
      <c r="C8" s="25" t="s">
        <v>0</v>
      </c>
      <c r="D8" s="12"/>
      <c r="E8" s="12"/>
      <c r="F8" s="12"/>
      <c r="G8" s="12"/>
      <c r="H8" s="12"/>
      <c r="I8" s="12"/>
      <c r="J8" s="12">
        <v>0.0135</v>
      </c>
      <c r="K8" s="12"/>
      <c r="L8" s="12"/>
      <c r="M8" s="12"/>
      <c r="N8" s="12">
        <v>0.03</v>
      </c>
      <c r="O8" s="123">
        <f>SUM(D8:N8)*$O$3</f>
        <v>0.0435</v>
      </c>
    </row>
    <row r="9" spans="1:15" ht="15">
      <c r="A9" s="23"/>
      <c r="B9" s="24" t="s">
        <v>43</v>
      </c>
      <c r="C9" s="25" t="s">
        <v>0</v>
      </c>
      <c r="D9" s="12"/>
      <c r="E9" s="12"/>
      <c r="F9" s="12"/>
      <c r="G9" s="12"/>
      <c r="H9" s="12"/>
      <c r="I9" s="12"/>
      <c r="J9" s="12">
        <v>0.0075</v>
      </c>
      <c r="K9" s="12"/>
      <c r="L9" s="12"/>
      <c r="M9" s="12"/>
      <c r="N9" s="12"/>
      <c r="O9" s="123">
        <f>SUM(D9:N9)*$O$3</f>
        <v>0.0075</v>
      </c>
    </row>
    <row r="10" spans="1:15" ht="15">
      <c r="A10" s="74">
        <v>2</v>
      </c>
      <c r="B10" s="76" t="s">
        <v>111</v>
      </c>
      <c r="C10" s="76" t="s"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0.03</v>
      </c>
      <c r="O10" s="124">
        <f>SUM(D10:N10)*$O$3</f>
        <v>0.03</v>
      </c>
    </row>
    <row r="11" spans="1:15" ht="15">
      <c r="A11" s="74">
        <v>3</v>
      </c>
      <c r="B11" s="75" t="s">
        <v>215</v>
      </c>
      <c r="C11" s="76" t="s">
        <v>0</v>
      </c>
      <c r="D11" s="12"/>
      <c r="E11" s="12"/>
      <c r="F11" s="12"/>
      <c r="G11" s="12"/>
      <c r="H11" s="12"/>
      <c r="I11" s="12">
        <v>0.02</v>
      </c>
      <c r="J11" s="12"/>
      <c r="K11" s="12"/>
      <c r="L11" s="12"/>
      <c r="M11" s="12"/>
      <c r="N11" s="12"/>
      <c r="O11" s="124">
        <f>SUM(D11:N11)*$O$3</f>
        <v>0.02</v>
      </c>
    </row>
    <row r="12" spans="1:15" ht="15">
      <c r="A12" s="74">
        <v>4</v>
      </c>
      <c r="B12" s="75" t="s">
        <v>123</v>
      </c>
      <c r="C12" s="76" t="s">
        <v>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125">
        <f>O13</f>
        <v>0</v>
      </c>
    </row>
    <row r="13" spans="1:15" ht="15">
      <c r="A13" s="23"/>
      <c r="B13" s="26" t="s">
        <v>209</v>
      </c>
      <c r="C13" s="25" t="s"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3">
        <f aca="true" t="shared" si="0" ref="O13:O18">SUM(D13:N13)*$O$3</f>
        <v>0</v>
      </c>
    </row>
    <row r="14" spans="1:15" s="3" customFormat="1" ht="15">
      <c r="A14" s="30"/>
      <c r="B14" s="24" t="s">
        <v>218</v>
      </c>
      <c r="C14" s="25" t="s">
        <v>210</v>
      </c>
      <c r="D14" s="12"/>
      <c r="E14" s="12"/>
      <c r="F14" s="12"/>
      <c r="G14" s="13"/>
      <c r="H14" s="12"/>
      <c r="I14" s="12"/>
      <c r="J14" s="12"/>
      <c r="K14" s="12"/>
      <c r="L14" s="12"/>
      <c r="M14" s="12"/>
      <c r="N14" s="12"/>
      <c r="O14" s="123">
        <f t="shared" si="0"/>
        <v>0</v>
      </c>
    </row>
    <row r="15" spans="1:15" s="3" customFormat="1" ht="15">
      <c r="A15" s="30"/>
      <c r="B15" s="24" t="s">
        <v>224</v>
      </c>
      <c r="C15" s="25" t="s">
        <v>210</v>
      </c>
      <c r="D15" s="12"/>
      <c r="E15" s="12"/>
      <c r="F15" s="12"/>
      <c r="G15" s="13"/>
      <c r="H15" s="12"/>
      <c r="I15" s="12"/>
      <c r="J15" s="12"/>
      <c r="K15" s="12"/>
      <c r="L15" s="12"/>
      <c r="M15" s="12"/>
      <c r="N15" s="12"/>
      <c r="O15" s="123">
        <f t="shared" si="0"/>
        <v>0</v>
      </c>
    </row>
    <row r="16" spans="1:15" ht="15">
      <c r="A16" s="23"/>
      <c r="B16" s="24" t="s">
        <v>225</v>
      </c>
      <c r="C16" s="25" t="s">
        <v>210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3">
        <f t="shared" si="0"/>
        <v>0</v>
      </c>
    </row>
    <row r="17" spans="1:15" ht="15">
      <c r="A17" s="23"/>
      <c r="B17" s="24" t="s">
        <v>221</v>
      </c>
      <c r="C17" s="25" t="s">
        <v>210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3">
        <f t="shared" si="0"/>
        <v>0</v>
      </c>
    </row>
    <row r="18" spans="1:15" ht="15">
      <c r="A18" s="23"/>
      <c r="B18" s="24" t="s">
        <v>223</v>
      </c>
      <c r="C18" s="25" t="s"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3">
        <f t="shared" si="0"/>
        <v>0</v>
      </c>
    </row>
    <row r="19" spans="1:15" ht="15">
      <c r="A19" s="74">
        <v>5</v>
      </c>
      <c r="B19" s="76" t="s">
        <v>126</v>
      </c>
      <c r="C19" s="76" t="s"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5">
        <f>O20+O23+O21</f>
        <v>0</v>
      </c>
    </row>
    <row r="20" spans="1:15" ht="15">
      <c r="A20" s="23"/>
      <c r="B20" s="26" t="s">
        <v>19</v>
      </c>
      <c r="C20" s="25" t="s"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3">
        <f>SUM(D20:N20)*$O$3</f>
        <v>0</v>
      </c>
    </row>
    <row r="21" spans="1:15" ht="15">
      <c r="A21" s="23"/>
      <c r="B21" s="26" t="s">
        <v>242</v>
      </c>
      <c r="C21" s="25" t="s"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3">
        <f>SUM(D21:N21)*$O$3</f>
        <v>0</v>
      </c>
    </row>
    <row r="22" spans="1:15" ht="15">
      <c r="A22" s="23"/>
      <c r="B22" s="26" t="s">
        <v>219</v>
      </c>
      <c r="C22" s="25" t="s">
        <v>220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3">
        <f>SUM(D22:N22)*$O$3</f>
        <v>0</v>
      </c>
    </row>
    <row r="23" spans="1:15" ht="15">
      <c r="A23" s="30"/>
      <c r="B23" s="24" t="s">
        <v>20</v>
      </c>
      <c r="C23" s="25" t="s"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3">
        <f>SUM(D23:N23)*$O$3</f>
        <v>0</v>
      </c>
    </row>
    <row r="24" spans="1:15" ht="15">
      <c r="A24" s="74">
        <v>6</v>
      </c>
      <c r="B24" s="75" t="s">
        <v>127</v>
      </c>
      <c r="C24" s="76" t="s"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5">
        <f>O26</f>
        <v>0.0765</v>
      </c>
    </row>
    <row r="25" spans="1:15" ht="15">
      <c r="A25" s="23"/>
      <c r="B25" s="26" t="s">
        <v>222</v>
      </c>
      <c r="C25" s="25" t="s">
        <v>210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3">
        <f>SUM(D25:N25)*$O$3</f>
        <v>0</v>
      </c>
    </row>
    <row r="26" spans="1:15" ht="15">
      <c r="A26" s="23"/>
      <c r="B26" s="26" t="s">
        <v>27</v>
      </c>
      <c r="C26" s="25" t="s">
        <v>0</v>
      </c>
      <c r="D26" s="12"/>
      <c r="E26" s="12"/>
      <c r="F26" s="12"/>
      <c r="G26" s="12"/>
      <c r="H26" s="12"/>
      <c r="I26" s="12"/>
      <c r="J26" s="12">
        <v>0.0765</v>
      </c>
      <c r="K26" s="12"/>
      <c r="L26" s="12"/>
      <c r="M26" s="12"/>
      <c r="N26" s="12"/>
      <c r="O26" s="123">
        <f>SUM(D26:N26)*$O$3</f>
        <v>0.0765</v>
      </c>
    </row>
    <row r="27" spans="1:15" ht="15">
      <c r="A27" s="23"/>
      <c r="B27" s="26" t="s">
        <v>211</v>
      </c>
      <c r="C27" s="25" t="s">
        <v>210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3">
        <f>SUM(D27:N27)*$O$3</f>
        <v>0</v>
      </c>
    </row>
    <row r="28" spans="1:15" ht="15">
      <c r="A28" s="74">
        <v>7</v>
      </c>
      <c r="B28" s="75" t="s">
        <v>23</v>
      </c>
      <c r="C28" s="76" t="s">
        <v>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125">
        <f>O29+O30</f>
        <v>0.0612</v>
      </c>
    </row>
    <row r="29" spans="1:15" ht="15">
      <c r="A29" s="23"/>
      <c r="B29" s="24" t="s">
        <v>213</v>
      </c>
      <c r="C29" s="25" t="s">
        <v>0</v>
      </c>
      <c r="D29" s="12"/>
      <c r="E29" s="12"/>
      <c r="F29" s="12"/>
      <c r="G29" s="12"/>
      <c r="H29" s="12"/>
      <c r="I29" s="12"/>
      <c r="J29" s="12"/>
      <c r="K29" s="12">
        <v>0.0612</v>
      </c>
      <c r="L29" s="12"/>
      <c r="M29" s="12"/>
      <c r="N29" s="12"/>
      <c r="O29" s="123">
        <f>SUM(D29:N29)*$O$3</f>
        <v>0.0612</v>
      </c>
    </row>
    <row r="30" spans="1:15" ht="15">
      <c r="A30" s="23"/>
      <c r="B30" s="28" t="s">
        <v>128</v>
      </c>
      <c r="C30" s="25" t="s"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3">
        <f>SUM(D30:N30)*$O$3</f>
        <v>0</v>
      </c>
    </row>
    <row r="31" spans="1:15" ht="15">
      <c r="A31" s="74">
        <v>8</v>
      </c>
      <c r="B31" s="79" t="s">
        <v>129</v>
      </c>
      <c r="C31" s="76" t="s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5">
        <f>O32+O33+O34+O35+O36+O37+O38+O39+O40+O41</f>
        <v>0.026</v>
      </c>
    </row>
    <row r="32" spans="1:15" ht="15">
      <c r="A32" s="23"/>
      <c r="B32" s="26" t="s">
        <v>5</v>
      </c>
      <c r="C32" s="25" t="s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3">
        <f aca="true" t="shared" si="1" ref="O32:O47">SUM(D32:N32)*$O$3</f>
        <v>0</v>
      </c>
    </row>
    <row r="33" spans="1:15" ht="15">
      <c r="A33" s="23"/>
      <c r="B33" s="26" t="s">
        <v>58</v>
      </c>
      <c r="C33" s="25" t="s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3">
        <f t="shared" si="1"/>
        <v>0</v>
      </c>
    </row>
    <row r="34" spans="1:15" ht="15">
      <c r="A34" s="23"/>
      <c r="B34" s="26" t="s">
        <v>8</v>
      </c>
      <c r="C34" s="25" t="s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3">
        <f t="shared" si="1"/>
        <v>0</v>
      </c>
    </row>
    <row r="35" spans="1:15" ht="15">
      <c r="A35" s="23"/>
      <c r="B35" s="24" t="s">
        <v>18</v>
      </c>
      <c r="C35" s="25" t="s"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3">
        <f t="shared" si="1"/>
        <v>0</v>
      </c>
    </row>
    <row r="36" spans="1:15" ht="15">
      <c r="A36" s="23"/>
      <c r="B36" s="24" t="s">
        <v>24</v>
      </c>
      <c r="C36" s="25" t="s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3">
        <f t="shared" si="1"/>
        <v>0</v>
      </c>
    </row>
    <row r="37" spans="1:15" ht="15">
      <c r="A37" s="23"/>
      <c r="B37" s="24" t="s">
        <v>34</v>
      </c>
      <c r="C37" s="25" t="s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3">
        <f t="shared" si="1"/>
        <v>0</v>
      </c>
    </row>
    <row r="38" spans="1:15" ht="15">
      <c r="A38" s="23"/>
      <c r="B38" s="24" t="s">
        <v>36</v>
      </c>
      <c r="C38" s="25" t="s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3">
        <f t="shared" si="1"/>
        <v>0</v>
      </c>
    </row>
    <row r="39" spans="1:15" ht="15">
      <c r="A39" s="23"/>
      <c r="B39" s="24" t="s">
        <v>37</v>
      </c>
      <c r="C39" s="25" t="s">
        <v>0</v>
      </c>
      <c r="D39" s="12"/>
      <c r="E39" s="12">
        <v>0.011</v>
      </c>
      <c r="F39" s="12"/>
      <c r="G39" s="12"/>
      <c r="H39" s="12"/>
      <c r="I39" s="12"/>
      <c r="J39" s="12"/>
      <c r="K39" s="12"/>
      <c r="L39" s="12"/>
      <c r="M39" s="12"/>
      <c r="N39" s="12"/>
      <c r="O39" s="123">
        <f t="shared" si="1"/>
        <v>0.011</v>
      </c>
    </row>
    <row r="40" spans="1:15" ht="15">
      <c r="A40" s="23"/>
      <c r="B40" s="26" t="s">
        <v>38</v>
      </c>
      <c r="C40" s="25" t="s">
        <v>0</v>
      </c>
      <c r="D40" s="12"/>
      <c r="E40" s="12">
        <v>0.015</v>
      </c>
      <c r="F40" s="12"/>
      <c r="G40" s="12"/>
      <c r="H40" s="12"/>
      <c r="I40" s="12"/>
      <c r="J40" s="12"/>
      <c r="K40" s="12"/>
      <c r="L40" s="12"/>
      <c r="M40" s="12"/>
      <c r="N40" s="12"/>
      <c r="O40" s="123">
        <f t="shared" si="1"/>
        <v>0.015</v>
      </c>
    </row>
    <row r="41" spans="1:15" ht="15">
      <c r="A41" s="23"/>
      <c r="B41" s="26" t="s">
        <v>205</v>
      </c>
      <c r="C41" s="25" t="s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3">
        <f t="shared" si="1"/>
        <v>0</v>
      </c>
    </row>
    <row r="42" spans="1:15" ht="15">
      <c r="A42" s="74">
        <v>9</v>
      </c>
      <c r="B42" s="76" t="s">
        <v>31</v>
      </c>
      <c r="C42" s="76" t="s">
        <v>0</v>
      </c>
      <c r="D42" s="12"/>
      <c r="E42" s="12"/>
      <c r="F42" s="12"/>
      <c r="G42" s="12"/>
      <c r="H42" s="12"/>
      <c r="I42" s="12"/>
      <c r="J42" s="12">
        <v>0.001875</v>
      </c>
      <c r="K42" s="12"/>
      <c r="L42" s="12"/>
      <c r="M42" s="12"/>
      <c r="N42" s="12"/>
      <c r="O42" s="124">
        <f t="shared" si="1"/>
        <v>0.001875</v>
      </c>
    </row>
    <row r="43" spans="1:15" ht="15">
      <c r="A43" s="74">
        <v>10</v>
      </c>
      <c r="B43" s="76" t="s">
        <v>39</v>
      </c>
      <c r="C43" s="76" t="s">
        <v>0</v>
      </c>
      <c r="D43" s="12"/>
      <c r="E43" s="12">
        <v>0.005</v>
      </c>
      <c r="F43" s="12">
        <v>0.01</v>
      </c>
      <c r="G43" s="12"/>
      <c r="H43" s="12"/>
      <c r="I43" s="12"/>
      <c r="J43" s="12"/>
      <c r="K43" s="12"/>
      <c r="L43" s="12">
        <v>0.01</v>
      </c>
      <c r="M43" s="12"/>
      <c r="N43" s="12"/>
      <c r="O43" s="124">
        <f t="shared" si="1"/>
        <v>0.025</v>
      </c>
    </row>
    <row r="44" spans="1:15" ht="15">
      <c r="A44" s="74">
        <v>11</v>
      </c>
      <c r="B44" s="76" t="s">
        <v>42</v>
      </c>
      <c r="C44" s="76" t="s">
        <v>0</v>
      </c>
      <c r="D44" s="107"/>
      <c r="E44" s="107">
        <v>0.0003</v>
      </c>
      <c r="F44" s="107"/>
      <c r="G44" s="107"/>
      <c r="H44" s="107"/>
      <c r="I44" s="107">
        <v>0.00088</v>
      </c>
      <c r="J44" s="107">
        <f>0.00038+0.000065</f>
        <v>0.00044500000000000003</v>
      </c>
      <c r="K44" s="107">
        <v>0.00054</v>
      </c>
      <c r="L44" s="107"/>
      <c r="M44" s="107"/>
      <c r="N44" s="107"/>
      <c r="O44" s="124">
        <f t="shared" si="1"/>
        <v>0.0021650000000000003</v>
      </c>
    </row>
    <row r="45" spans="1:15" ht="15">
      <c r="A45" s="74">
        <v>12</v>
      </c>
      <c r="B45" s="76" t="s">
        <v>25</v>
      </c>
      <c r="C45" s="76" t="s">
        <v>0</v>
      </c>
      <c r="D45" s="12"/>
      <c r="E45" s="12"/>
      <c r="F45" s="12"/>
      <c r="G45" s="12"/>
      <c r="H45" s="12"/>
      <c r="I45" s="12">
        <v>0.005</v>
      </c>
      <c r="J45" s="12">
        <v>0.0075</v>
      </c>
      <c r="K45" s="12"/>
      <c r="L45" s="12"/>
      <c r="M45" s="12"/>
      <c r="N45" s="12"/>
      <c r="O45" s="124">
        <f t="shared" si="1"/>
        <v>0.0125</v>
      </c>
    </row>
    <row r="46" spans="1:15" ht="15">
      <c r="A46" s="74">
        <v>13</v>
      </c>
      <c r="B46" s="76" t="s">
        <v>26</v>
      </c>
      <c r="C46" s="76" t="s">
        <v>0</v>
      </c>
      <c r="D46" s="12"/>
      <c r="E46" s="12">
        <v>0.005</v>
      </c>
      <c r="F46" s="12"/>
      <c r="G46" s="12"/>
      <c r="H46" s="12"/>
      <c r="I46" s="12"/>
      <c r="J46" s="12"/>
      <c r="K46" s="12">
        <v>0.005</v>
      </c>
      <c r="L46" s="12"/>
      <c r="M46" s="12"/>
      <c r="N46" s="12"/>
      <c r="O46" s="124">
        <f t="shared" si="1"/>
        <v>0.01</v>
      </c>
    </row>
    <row r="47" spans="1:15" ht="15">
      <c r="A47" s="74">
        <v>14</v>
      </c>
      <c r="B47" s="76" t="s">
        <v>44</v>
      </c>
      <c r="C47" s="76" t="s">
        <v>0</v>
      </c>
      <c r="D47" s="12">
        <v>0.015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4">
        <f t="shared" si="1"/>
        <v>0.015</v>
      </c>
    </row>
    <row r="48" spans="1:15" ht="15">
      <c r="A48" s="74">
        <v>15</v>
      </c>
      <c r="B48" s="75" t="s">
        <v>130</v>
      </c>
      <c r="C48" s="76" t="s"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5">
        <f>O49+O50+O51+O52+O53</f>
        <v>0.1215</v>
      </c>
    </row>
    <row r="49" spans="1:15" ht="15">
      <c r="A49" s="23"/>
      <c r="B49" s="24" t="s">
        <v>207</v>
      </c>
      <c r="C49" s="25" t="s">
        <v>0</v>
      </c>
      <c r="D49" s="12"/>
      <c r="E49" s="12">
        <v>0.102</v>
      </c>
      <c r="F49" s="12"/>
      <c r="G49" s="12"/>
      <c r="H49" s="12"/>
      <c r="I49" s="12"/>
      <c r="J49" s="12">
        <v>0.0195</v>
      </c>
      <c r="K49" s="12"/>
      <c r="L49" s="12"/>
      <c r="M49" s="12"/>
      <c r="N49" s="12"/>
      <c r="O49" s="123">
        <f aca="true" t="shared" si="2" ref="O49:O58">SUM(D49:N49)*$O$3</f>
        <v>0.1215</v>
      </c>
    </row>
    <row r="50" spans="1:15" ht="15">
      <c r="A50" s="23"/>
      <c r="B50" s="24" t="s">
        <v>233</v>
      </c>
      <c r="C50" s="25" t="s"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3">
        <f t="shared" si="2"/>
        <v>0</v>
      </c>
    </row>
    <row r="51" spans="1:15" ht="15">
      <c r="A51" s="23"/>
      <c r="B51" s="24" t="s">
        <v>216</v>
      </c>
      <c r="C51" s="25" t="s"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3">
        <f t="shared" si="2"/>
        <v>0</v>
      </c>
    </row>
    <row r="52" spans="1:15" ht="15">
      <c r="A52" s="23"/>
      <c r="B52" s="24" t="s">
        <v>208</v>
      </c>
      <c r="C52" s="25" t="s"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3">
        <f t="shared" si="2"/>
        <v>0</v>
      </c>
    </row>
    <row r="53" spans="1:15" ht="15">
      <c r="A53" s="23"/>
      <c r="B53" s="26" t="s">
        <v>29</v>
      </c>
      <c r="C53" s="25" t="s"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3">
        <f t="shared" si="2"/>
        <v>0</v>
      </c>
    </row>
    <row r="54" spans="1:15" ht="15">
      <c r="A54" s="74">
        <v>16</v>
      </c>
      <c r="B54" s="76" t="s">
        <v>131</v>
      </c>
      <c r="C54" s="76" t="s"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4">
        <f t="shared" si="2"/>
        <v>0</v>
      </c>
    </row>
    <row r="55" spans="1:15" ht="15">
      <c r="A55" s="74">
        <v>17</v>
      </c>
      <c r="B55" s="76" t="s">
        <v>132</v>
      </c>
      <c r="C55" s="76" t="s">
        <v>0</v>
      </c>
      <c r="D55" s="12"/>
      <c r="E55" s="12"/>
      <c r="F55" s="12"/>
      <c r="G55" s="12"/>
      <c r="H55" s="12"/>
      <c r="I55" s="12">
        <v>0.01</v>
      </c>
      <c r="J55" s="12">
        <v>0.00625</v>
      </c>
      <c r="K55" s="12"/>
      <c r="L55" s="12"/>
      <c r="M55" s="12"/>
      <c r="N55" s="12"/>
      <c r="O55" s="124">
        <f t="shared" si="2"/>
        <v>0.01625</v>
      </c>
    </row>
    <row r="56" spans="1:15" ht="15">
      <c r="A56" s="74">
        <v>18</v>
      </c>
      <c r="B56" s="76" t="s">
        <v>49</v>
      </c>
      <c r="C56" s="76" t="s">
        <v>0</v>
      </c>
      <c r="D56" s="12"/>
      <c r="E56" s="12"/>
      <c r="F56" s="12">
        <v>0.001</v>
      </c>
      <c r="G56" s="12"/>
      <c r="H56" s="12"/>
      <c r="I56" s="12"/>
      <c r="J56" s="12"/>
      <c r="K56" s="12"/>
      <c r="L56" s="12"/>
      <c r="M56" s="12"/>
      <c r="N56" s="12"/>
      <c r="O56" s="124">
        <f t="shared" si="2"/>
        <v>0.001</v>
      </c>
    </row>
    <row r="57" spans="1:15" ht="15">
      <c r="A57" s="74">
        <v>19</v>
      </c>
      <c r="B57" s="76" t="s">
        <v>10</v>
      </c>
      <c r="C57" s="76" t="s"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4">
        <f t="shared" si="2"/>
        <v>0</v>
      </c>
    </row>
    <row r="58" spans="1:15" ht="15">
      <c r="A58" s="74">
        <v>20</v>
      </c>
      <c r="B58" s="76" t="s">
        <v>17</v>
      </c>
      <c r="C58" s="76" t="s"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4">
        <f t="shared" si="2"/>
        <v>0</v>
      </c>
    </row>
    <row r="59" spans="1:15" ht="15">
      <c r="A59" s="74">
        <v>21</v>
      </c>
      <c r="B59" s="79" t="s">
        <v>133</v>
      </c>
      <c r="C59" s="76" t="s"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5">
        <f>O60+O61+O62+O63+O64+O65</f>
        <v>0.158</v>
      </c>
    </row>
    <row r="60" spans="1:15" ht="15">
      <c r="A60" s="23"/>
      <c r="B60" s="24" t="s">
        <v>1</v>
      </c>
      <c r="C60" s="25" t="s"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3">
        <f aca="true" t="shared" si="3" ref="O60:O65">SUM(D60:N60)*$O$3</f>
        <v>0</v>
      </c>
    </row>
    <row r="61" spans="1:15" ht="15">
      <c r="A61" s="23"/>
      <c r="B61" s="26" t="s">
        <v>3</v>
      </c>
      <c r="C61" s="25" t="s"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3">
        <f t="shared" si="3"/>
        <v>0</v>
      </c>
    </row>
    <row r="62" spans="1:15" ht="15">
      <c r="A62" s="23"/>
      <c r="B62" s="26" t="s">
        <v>206</v>
      </c>
      <c r="C62" s="25" t="s"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3">
        <f t="shared" si="3"/>
        <v>0</v>
      </c>
    </row>
    <row r="63" spans="1:15" ht="15">
      <c r="A63" s="23"/>
      <c r="B63" s="24" t="s">
        <v>21</v>
      </c>
      <c r="C63" s="25" t="s">
        <v>0</v>
      </c>
      <c r="D63" s="12"/>
      <c r="E63" s="12"/>
      <c r="F63" s="12">
        <v>0.008</v>
      </c>
      <c r="G63" s="12"/>
      <c r="H63" s="12"/>
      <c r="I63" s="12"/>
      <c r="J63" s="12"/>
      <c r="K63" s="12"/>
      <c r="L63" s="12"/>
      <c r="M63" s="12"/>
      <c r="N63" s="12"/>
      <c r="O63" s="123">
        <f t="shared" si="3"/>
        <v>0.008</v>
      </c>
    </row>
    <row r="64" spans="1:15" ht="15">
      <c r="A64" s="23"/>
      <c r="B64" s="24" t="s">
        <v>51</v>
      </c>
      <c r="C64" s="25" t="s"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>
        <v>0.15</v>
      </c>
      <c r="N64" s="12"/>
      <c r="O64" s="123">
        <f t="shared" si="3"/>
        <v>0.15</v>
      </c>
    </row>
    <row r="65" spans="1:15" ht="15">
      <c r="A65" s="23"/>
      <c r="B65" s="28" t="s">
        <v>54</v>
      </c>
      <c r="C65" s="25" t="s"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3">
        <f t="shared" si="3"/>
        <v>0</v>
      </c>
    </row>
    <row r="66" spans="1:15" ht="15">
      <c r="A66" s="74">
        <v>22</v>
      </c>
      <c r="B66" s="79" t="s">
        <v>134</v>
      </c>
      <c r="C66" s="76" t="s"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5">
        <f>O67+O68+O69+O70+O71</f>
        <v>0.02</v>
      </c>
    </row>
    <row r="67" spans="1:15" ht="15">
      <c r="A67" s="23"/>
      <c r="B67" s="26" t="s">
        <v>2</v>
      </c>
      <c r="C67" s="25" t="s">
        <v>0</v>
      </c>
      <c r="D67" s="12"/>
      <c r="E67" s="12"/>
      <c r="F67" s="12"/>
      <c r="G67" s="12"/>
      <c r="H67" s="12"/>
      <c r="I67" s="12"/>
      <c r="J67" s="12"/>
      <c r="K67" s="12"/>
      <c r="L67" s="12">
        <v>0.02</v>
      </c>
      <c r="M67" s="12"/>
      <c r="N67" s="12"/>
      <c r="O67" s="123">
        <f aca="true" t="shared" si="4" ref="O67:O72">SUM(D67:N67)*$O$3</f>
        <v>0.02</v>
      </c>
    </row>
    <row r="68" spans="1:15" ht="15">
      <c r="A68" s="23"/>
      <c r="B68" s="26" t="s">
        <v>9</v>
      </c>
      <c r="C68" s="25" t="s"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3">
        <f t="shared" si="4"/>
        <v>0</v>
      </c>
    </row>
    <row r="69" spans="1:15" ht="15">
      <c r="A69" s="23"/>
      <c r="B69" s="26" t="s">
        <v>61</v>
      </c>
      <c r="C69" s="25" t="s"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3">
        <f t="shared" si="4"/>
        <v>0</v>
      </c>
    </row>
    <row r="70" spans="1:15" ht="15">
      <c r="A70" s="23"/>
      <c r="B70" s="24" t="s">
        <v>50</v>
      </c>
      <c r="C70" s="25" t="s"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3">
        <f t="shared" si="4"/>
        <v>0</v>
      </c>
    </row>
    <row r="71" spans="1:15" ht="15">
      <c r="A71" s="23"/>
      <c r="B71" s="24" t="s">
        <v>15</v>
      </c>
      <c r="C71" s="25" t="s"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3">
        <f t="shared" si="4"/>
        <v>0</v>
      </c>
    </row>
    <row r="72" spans="1:15" ht="15">
      <c r="A72" s="74">
        <v>23</v>
      </c>
      <c r="B72" s="76" t="s">
        <v>12</v>
      </c>
      <c r="C72" s="76" t="s">
        <v>0</v>
      </c>
      <c r="D72" s="12"/>
      <c r="E72" s="12"/>
      <c r="F72" s="12"/>
      <c r="G72" s="12"/>
      <c r="H72" s="12"/>
      <c r="I72" s="12">
        <v>0.04</v>
      </c>
      <c r="J72" s="12"/>
      <c r="K72" s="12"/>
      <c r="L72" s="12"/>
      <c r="M72" s="12"/>
      <c r="N72" s="12"/>
      <c r="O72" s="124">
        <f t="shared" si="4"/>
        <v>0.04</v>
      </c>
    </row>
    <row r="73" spans="1:15" ht="15">
      <c r="A73" s="74">
        <v>24</v>
      </c>
      <c r="B73" s="79" t="s">
        <v>135</v>
      </c>
      <c r="C73" s="76" t="s"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5">
        <f>O74+O75+O76+O77+O78+O79+O80+O81+O82+O83</f>
        <v>0.15511999999999998</v>
      </c>
    </row>
    <row r="74" spans="1:15" ht="15">
      <c r="A74" s="23"/>
      <c r="B74" s="24" t="s">
        <v>11</v>
      </c>
      <c r="C74" s="25" t="s">
        <v>0</v>
      </c>
      <c r="D74" s="12"/>
      <c r="E74" s="12"/>
      <c r="F74" s="12"/>
      <c r="G74" s="12"/>
      <c r="H74" s="12"/>
      <c r="I74" s="12">
        <v>0.0625</v>
      </c>
      <c r="J74" s="12"/>
      <c r="K74" s="12"/>
      <c r="L74" s="12"/>
      <c r="M74" s="12"/>
      <c r="N74" s="12"/>
      <c r="O74" s="123">
        <f aca="true" t="shared" si="5" ref="O74:O83">SUM(D74:N74)*$O$3</f>
        <v>0.0625</v>
      </c>
    </row>
    <row r="75" spans="1:15" ht="15">
      <c r="A75" s="23"/>
      <c r="B75" s="24" t="s">
        <v>22</v>
      </c>
      <c r="C75" s="25" t="s">
        <v>0</v>
      </c>
      <c r="D75" s="12"/>
      <c r="E75" s="12"/>
      <c r="F75" s="12"/>
      <c r="G75" s="12"/>
      <c r="H75" s="12"/>
      <c r="I75" s="12">
        <v>0.012</v>
      </c>
      <c r="J75" s="12"/>
      <c r="K75" s="12"/>
      <c r="L75" s="12"/>
      <c r="M75" s="12"/>
      <c r="N75" s="12"/>
      <c r="O75" s="123">
        <f t="shared" si="5"/>
        <v>0.012</v>
      </c>
    </row>
    <row r="76" spans="1:15" ht="15">
      <c r="A76" s="23"/>
      <c r="B76" s="24" t="s">
        <v>30</v>
      </c>
      <c r="C76" s="25" t="s">
        <v>0</v>
      </c>
      <c r="D76" s="12"/>
      <c r="E76" s="12"/>
      <c r="F76" s="12"/>
      <c r="G76" s="12"/>
      <c r="H76" s="12"/>
      <c r="I76" s="12">
        <v>0.0125</v>
      </c>
      <c r="J76" s="12"/>
      <c r="K76" s="12"/>
      <c r="L76" s="12"/>
      <c r="M76" s="12"/>
      <c r="N76" s="12"/>
      <c r="O76" s="123">
        <f t="shared" si="5"/>
        <v>0.0125</v>
      </c>
    </row>
    <row r="77" spans="1:15" ht="15">
      <c r="A77" s="23"/>
      <c r="B77" s="24" t="s">
        <v>40</v>
      </c>
      <c r="C77" s="25" t="s">
        <v>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3">
        <f t="shared" si="5"/>
        <v>0</v>
      </c>
    </row>
    <row r="78" spans="1:15" ht="15">
      <c r="A78" s="23"/>
      <c r="B78" s="24" t="s">
        <v>32</v>
      </c>
      <c r="C78" s="25" t="s">
        <v>0</v>
      </c>
      <c r="D78" s="12"/>
      <c r="E78" s="12"/>
      <c r="F78" s="12"/>
      <c r="G78" s="12"/>
      <c r="H78" s="12">
        <v>0.06312</v>
      </c>
      <c r="I78" s="12"/>
      <c r="J78" s="12"/>
      <c r="K78" s="12"/>
      <c r="L78" s="12"/>
      <c r="M78" s="12"/>
      <c r="N78" s="12"/>
      <c r="O78" s="123">
        <f t="shared" si="5"/>
        <v>0.06312</v>
      </c>
    </row>
    <row r="79" spans="1:15" ht="15">
      <c r="A79" s="23"/>
      <c r="B79" s="32" t="s">
        <v>46</v>
      </c>
      <c r="C79" s="25" t="s">
        <v>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3">
        <f t="shared" si="5"/>
        <v>0</v>
      </c>
    </row>
    <row r="80" spans="1:15" ht="15">
      <c r="A80" s="23"/>
      <c r="B80" s="26" t="s">
        <v>217</v>
      </c>
      <c r="C80" s="25" t="s">
        <v>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3">
        <f t="shared" si="5"/>
        <v>0</v>
      </c>
    </row>
    <row r="81" spans="1:15" ht="15">
      <c r="A81" s="23"/>
      <c r="B81" s="26" t="s">
        <v>86</v>
      </c>
      <c r="C81" s="25" t="s"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3">
        <f t="shared" si="5"/>
        <v>0</v>
      </c>
    </row>
    <row r="82" spans="1:15" ht="15">
      <c r="A82" s="23"/>
      <c r="B82" s="24" t="s">
        <v>33</v>
      </c>
      <c r="C82" s="25" t="s">
        <v>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3">
        <f t="shared" si="5"/>
        <v>0</v>
      </c>
    </row>
    <row r="83" spans="1:15" ht="15">
      <c r="A83" s="23"/>
      <c r="B83" s="24" t="s">
        <v>45</v>
      </c>
      <c r="C83" s="25" t="s">
        <v>0</v>
      </c>
      <c r="D83" s="12"/>
      <c r="E83" s="12"/>
      <c r="F83" s="12"/>
      <c r="G83" s="12"/>
      <c r="H83" s="12"/>
      <c r="I83" s="12">
        <v>0.0025</v>
      </c>
      <c r="J83" s="12">
        <v>0.0025</v>
      </c>
      <c r="K83" s="12"/>
      <c r="L83" s="12"/>
      <c r="M83" s="12"/>
      <c r="N83" s="12"/>
      <c r="O83" s="123">
        <f t="shared" si="5"/>
        <v>0.005</v>
      </c>
    </row>
    <row r="84" spans="1:15" ht="15">
      <c r="A84" s="80">
        <v>25</v>
      </c>
      <c r="B84" s="81" t="s">
        <v>141</v>
      </c>
      <c r="C84" s="76" t="s"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5">
        <f>O85+O86+O87+O88</f>
        <v>0</v>
      </c>
    </row>
    <row r="85" spans="1:15" ht="15">
      <c r="A85" s="34"/>
      <c r="B85" s="32" t="s">
        <v>142</v>
      </c>
      <c r="C85" s="25" t="s"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3">
        <f>SUM(D85:N85)*$O$3</f>
        <v>0</v>
      </c>
    </row>
    <row r="86" spans="1:15" ht="15">
      <c r="A86" s="34"/>
      <c r="B86" s="32" t="s">
        <v>212</v>
      </c>
      <c r="C86" s="25" t="s"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3">
        <f>SUM(D86:N86)*$O$3</f>
        <v>0</v>
      </c>
    </row>
    <row r="87" spans="1:15" ht="15">
      <c r="A87" s="23"/>
      <c r="B87" s="24" t="s">
        <v>204</v>
      </c>
      <c r="C87" s="25" t="s"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3">
        <f>SUM(D87:N87)*$O$3</f>
        <v>0</v>
      </c>
    </row>
    <row r="88" spans="1:15" ht="15">
      <c r="A88" s="35"/>
      <c r="B88" s="36" t="s">
        <v>57</v>
      </c>
      <c r="C88" s="25" t="s"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3">
        <f>SUM(D88:N88)*$O$3</f>
        <v>0</v>
      </c>
    </row>
    <row r="89" spans="1:15" ht="15">
      <c r="A89" s="80">
        <v>26</v>
      </c>
      <c r="B89" s="81" t="s">
        <v>144</v>
      </c>
      <c r="C89" s="76" t="s">
        <v>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5">
        <f>O90+O91</f>
        <v>0.2</v>
      </c>
    </row>
    <row r="90" spans="1:15" ht="15">
      <c r="A90" s="23"/>
      <c r="B90" s="26" t="s">
        <v>41</v>
      </c>
      <c r="C90" s="25" t="s">
        <v>0</v>
      </c>
      <c r="D90" s="12"/>
      <c r="E90" s="12"/>
      <c r="F90" s="12"/>
      <c r="G90" s="12">
        <v>0.2</v>
      </c>
      <c r="H90" s="12"/>
      <c r="I90" s="12"/>
      <c r="J90" s="12"/>
      <c r="K90" s="12"/>
      <c r="L90" s="12"/>
      <c r="M90" s="12"/>
      <c r="N90" s="12"/>
      <c r="O90" s="123">
        <f>SUM(D90:N90)*$O$3</f>
        <v>0.2</v>
      </c>
    </row>
    <row r="91" spans="1:15" ht="15">
      <c r="A91" s="23"/>
      <c r="B91" s="26" t="s">
        <v>75</v>
      </c>
      <c r="C91" s="25" t="s">
        <v>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3">
        <f>SUM(D91:N91)*$O$3</f>
        <v>0</v>
      </c>
    </row>
    <row r="92" spans="1:15" ht="15">
      <c r="A92" s="74">
        <v>27</v>
      </c>
      <c r="B92" s="83" t="s">
        <v>95</v>
      </c>
      <c r="C92" s="76" t="s">
        <v>0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4">
        <f>SUM(D92:N92)*$O$3</f>
        <v>0</v>
      </c>
    </row>
    <row r="93" spans="1:15" ht="15">
      <c r="A93" s="74">
        <v>28</v>
      </c>
      <c r="B93" s="83" t="s">
        <v>306</v>
      </c>
      <c r="C93" s="76" t="s">
        <v>210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4">
        <f>SUM(D93:N93)*$O$3</f>
        <v>0</v>
      </c>
    </row>
    <row r="94" spans="1:15" ht="15">
      <c r="A94" s="74">
        <v>29</v>
      </c>
      <c r="B94" s="76" t="s">
        <v>52</v>
      </c>
      <c r="C94" s="76" t="s">
        <v>0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4">
        <f>SUM(D94:N94)*$O$3</f>
        <v>0</v>
      </c>
    </row>
    <row r="95" ht="15">
      <c r="O95" s="126">
        <v>0.046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D1:F1"/>
    <mergeCell ref="H1:N1"/>
  </mergeCells>
  <printOptions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3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Q95"/>
  <sheetViews>
    <sheetView zoomScalePageLayoutView="0" workbookViewId="0" topLeftCell="A1">
      <pane xSplit="3" ySplit="4" topLeftCell="D71" activePane="bottomRight" state="frozen"/>
      <selection pane="topLeft" activeCell="B2" sqref="B2"/>
      <selection pane="topRight" activeCell="B2" sqref="B2"/>
      <selection pane="bottomLeft" activeCell="B2" sqref="B2"/>
      <selection pane="bottomRight" activeCell="P92" sqref="P92"/>
    </sheetView>
  </sheetViews>
  <sheetFormatPr defaultColWidth="9.140625" defaultRowHeight="15"/>
  <cols>
    <col min="1" max="1" width="3.57421875" style="37" customWidth="1"/>
    <col min="2" max="2" width="27.7109375" style="37" customWidth="1"/>
    <col min="3" max="3" width="3.28125" style="37" customWidth="1"/>
    <col min="4" max="4" width="7.28125" style="4" bestFit="1" customWidth="1"/>
    <col min="5" max="5" width="15.421875" style="4" bestFit="1" customWidth="1"/>
    <col min="6" max="6" width="10.8515625" style="4" bestFit="1" customWidth="1"/>
    <col min="7" max="7" width="12.00390625" style="4" customWidth="1"/>
    <col min="8" max="8" width="15.57421875" style="4" bestFit="1" customWidth="1"/>
    <col min="9" max="9" width="12.7109375" style="4" bestFit="1" customWidth="1"/>
    <col min="10" max="10" width="17.8515625" style="4" bestFit="1" customWidth="1"/>
    <col min="11" max="11" width="15.7109375" style="4" bestFit="1" customWidth="1"/>
    <col min="12" max="12" width="14.421875" style="4" bestFit="1" customWidth="1"/>
    <col min="13" max="13" width="14.00390625" style="4" bestFit="1" customWidth="1"/>
    <col min="14" max="14" width="8.57421875" style="4" bestFit="1" customWidth="1"/>
    <col min="15" max="15" width="10.8515625" style="4" bestFit="1" customWidth="1"/>
    <col min="16" max="16" width="17.7109375" style="4" customWidth="1"/>
    <col min="17" max="17" width="15.28125" style="127" bestFit="1" customWidth="1"/>
  </cols>
  <sheetData>
    <row r="1" spans="1:17" ht="51.75" customHeight="1">
      <c r="A1" s="14"/>
      <c r="B1" s="128" t="s">
        <v>148</v>
      </c>
      <c r="C1" s="16"/>
      <c r="D1" s="144" t="s">
        <v>227</v>
      </c>
      <c r="E1" s="144"/>
      <c r="F1" s="144"/>
      <c r="G1" s="144"/>
      <c r="H1" s="135" t="s">
        <v>271</v>
      </c>
      <c r="I1" s="144" t="s">
        <v>228</v>
      </c>
      <c r="J1" s="144"/>
      <c r="K1" s="144"/>
      <c r="L1" s="144"/>
      <c r="M1" s="144"/>
      <c r="N1" s="144"/>
      <c r="O1" s="144"/>
      <c r="P1" s="144"/>
      <c r="Q1" s="129" t="s">
        <v>149</v>
      </c>
    </row>
    <row r="2" spans="1:17" s="2" customFormat="1" ht="51.75" customHeight="1">
      <c r="A2" s="17"/>
      <c r="B2" s="109" t="s">
        <v>99</v>
      </c>
      <c r="C2" s="18"/>
      <c r="D2" s="131" t="s">
        <v>233</v>
      </c>
      <c r="E2" s="131" t="s">
        <v>272</v>
      </c>
      <c r="F2" s="131" t="s">
        <v>259</v>
      </c>
      <c r="G2" s="131" t="s">
        <v>168</v>
      </c>
      <c r="H2" s="131" t="s">
        <v>59</v>
      </c>
      <c r="I2" s="131" t="s">
        <v>303</v>
      </c>
      <c r="J2" s="131" t="s">
        <v>275</v>
      </c>
      <c r="K2" s="131" t="s">
        <v>304</v>
      </c>
      <c r="L2" s="131" t="s">
        <v>231</v>
      </c>
      <c r="M2" s="131" t="s">
        <v>278</v>
      </c>
      <c r="N2" s="131" t="s">
        <v>234</v>
      </c>
      <c r="O2" s="131" t="s">
        <v>279</v>
      </c>
      <c r="P2" s="131" t="s">
        <v>232</v>
      </c>
      <c r="Q2" s="119" t="s">
        <v>226</v>
      </c>
    </row>
    <row r="3" spans="1:17" ht="23.25" customHeight="1">
      <c r="A3" s="19"/>
      <c r="B3" s="20" t="s">
        <v>68</v>
      </c>
      <c r="C3" s="2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10" t="s">
        <v>214</v>
      </c>
    </row>
    <row r="4" spans="1:17" s="106" customFormat="1" ht="15.75">
      <c r="A4" s="19"/>
      <c r="B4" s="20" t="s">
        <v>69</v>
      </c>
      <c r="C4" s="22"/>
      <c r="D4" s="130" t="s">
        <v>77</v>
      </c>
      <c r="E4" s="130" t="s">
        <v>273</v>
      </c>
      <c r="F4" s="130" t="s">
        <v>77</v>
      </c>
      <c r="G4" s="130" t="s">
        <v>238</v>
      </c>
      <c r="H4" s="130" t="s">
        <v>77</v>
      </c>
      <c r="I4" s="130" t="s">
        <v>80</v>
      </c>
      <c r="J4" s="130" t="s">
        <v>276</v>
      </c>
      <c r="K4" s="130" t="s">
        <v>78</v>
      </c>
      <c r="L4" s="130" t="s">
        <v>277</v>
      </c>
      <c r="M4" s="130" t="s">
        <v>77</v>
      </c>
      <c r="N4" s="130" t="s">
        <v>76</v>
      </c>
      <c r="O4" s="130" t="s">
        <v>280</v>
      </c>
      <c r="P4" s="130" t="s">
        <v>241</v>
      </c>
      <c r="Q4" s="120"/>
    </row>
    <row r="5" spans="1:17" ht="15">
      <c r="A5" s="19"/>
      <c r="B5" s="20"/>
      <c r="C5" s="22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121"/>
    </row>
    <row r="6" spans="1:17" ht="15">
      <c r="A6" s="74">
        <v>1</v>
      </c>
      <c r="B6" s="75" t="s">
        <v>48</v>
      </c>
      <c r="C6" s="76" t="s">
        <v>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122">
        <f>Q7+Q8+Q9</f>
        <v>0.08024999999999999</v>
      </c>
    </row>
    <row r="7" spans="1:17" ht="15">
      <c r="A7" s="23"/>
      <c r="B7" s="24" t="s">
        <v>4</v>
      </c>
      <c r="C7" s="25" t="s">
        <v>0</v>
      </c>
      <c r="D7" s="64"/>
      <c r="E7" s="64"/>
      <c r="F7" s="64"/>
      <c r="G7" s="132"/>
      <c r="H7" s="12"/>
      <c r="I7" s="64"/>
      <c r="J7" s="64"/>
      <c r="K7" s="64"/>
      <c r="L7" s="64"/>
      <c r="M7" s="64"/>
      <c r="N7" s="64"/>
      <c r="O7" s="64"/>
      <c r="P7" s="64"/>
      <c r="Q7" s="123">
        <f>SUM(D7:P7)*$Q$3</f>
        <v>0</v>
      </c>
    </row>
    <row r="8" spans="1:17" ht="15">
      <c r="A8" s="23"/>
      <c r="B8" s="26" t="s">
        <v>48</v>
      </c>
      <c r="C8" s="25" t="s">
        <v>0</v>
      </c>
      <c r="D8" s="12"/>
      <c r="E8" s="12"/>
      <c r="F8" s="12"/>
      <c r="G8" s="12">
        <v>0.03</v>
      </c>
      <c r="H8" s="12"/>
      <c r="I8" s="12"/>
      <c r="J8" s="12"/>
      <c r="K8" s="12"/>
      <c r="L8" s="12">
        <v>0.01275</v>
      </c>
      <c r="M8" s="12"/>
      <c r="N8" s="12"/>
      <c r="O8" s="12"/>
      <c r="P8" s="12">
        <v>0.03</v>
      </c>
      <c r="Q8" s="123">
        <f>SUM(D8:P8)*$Q$3</f>
        <v>0.07275</v>
      </c>
    </row>
    <row r="9" spans="1:17" ht="15">
      <c r="A9" s="23"/>
      <c r="B9" s="24" t="s">
        <v>43</v>
      </c>
      <c r="C9" s="25" t="s">
        <v>0</v>
      </c>
      <c r="D9" s="12"/>
      <c r="E9" s="12"/>
      <c r="F9" s="12"/>
      <c r="G9" s="12"/>
      <c r="H9" s="12"/>
      <c r="I9" s="12"/>
      <c r="J9" s="12"/>
      <c r="K9" s="12"/>
      <c r="L9" s="12">
        <v>0.0075</v>
      </c>
      <c r="M9" s="12"/>
      <c r="N9" s="12"/>
      <c r="O9" s="12"/>
      <c r="P9" s="12"/>
      <c r="Q9" s="123">
        <f>SUM(D9:P9)*$Q$3</f>
        <v>0.0075</v>
      </c>
    </row>
    <row r="10" spans="1:17" ht="15">
      <c r="A10" s="74">
        <v>2</v>
      </c>
      <c r="B10" s="76" t="s">
        <v>111</v>
      </c>
      <c r="C10" s="76" t="s"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>
        <v>0.03</v>
      </c>
      <c r="Q10" s="124">
        <f>SUM(D10:P10)*$Q$3</f>
        <v>0.03</v>
      </c>
    </row>
    <row r="11" spans="1:17" ht="15">
      <c r="A11" s="74">
        <v>3</v>
      </c>
      <c r="B11" s="75" t="s">
        <v>215</v>
      </c>
      <c r="C11" s="76" t="s">
        <v>0</v>
      </c>
      <c r="D11" s="12"/>
      <c r="E11" s="12"/>
      <c r="F11" s="12"/>
      <c r="G11" s="12"/>
      <c r="H11" s="12"/>
      <c r="I11" s="12"/>
      <c r="J11" s="12">
        <v>0.02</v>
      </c>
      <c r="K11" s="12"/>
      <c r="L11" s="12"/>
      <c r="M11" s="12"/>
      <c r="N11" s="12"/>
      <c r="O11" s="12"/>
      <c r="P11" s="12"/>
      <c r="Q11" s="124">
        <f>SUM(D11:P11)*$Q$3</f>
        <v>0.02</v>
      </c>
    </row>
    <row r="12" spans="1:17" ht="15">
      <c r="A12" s="74">
        <v>4</v>
      </c>
      <c r="B12" s="75" t="s">
        <v>123</v>
      </c>
      <c r="C12" s="76" t="s">
        <v>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25">
        <f>Q13</f>
        <v>0.03334</v>
      </c>
    </row>
    <row r="13" spans="1:17" ht="15">
      <c r="A13" s="23"/>
      <c r="B13" s="26" t="s">
        <v>209</v>
      </c>
      <c r="C13" s="25" t="s">
        <v>0</v>
      </c>
      <c r="D13" s="12"/>
      <c r="E13" s="12"/>
      <c r="F13" s="12"/>
      <c r="G13" s="12"/>
      <c r="H13" s="12"/>
      <c r="I13" s="12"/>
      <c r="J13" s="12"/>
      <c r="K13" s="12"/>
      <c r="L13" s="12">
        <v>0.03334</v>
      </c>
      <c r="M13" s="12"/>
      <c r="N13" s="12"/>
      <c r="O13" s="12"/>
      <c r="P13" s="12"/>
      <c r="Q13" s="123">
        <f aca="true" t="shared" si="0" ref="Q13:Q18">SUM(D13:P13)*$Q$3</f>
        <v>0.03334</v>
      </c>
    </row>
    <row r="14" spans="1:17" s="3" customFormat="1" ht="15">
      <c r="A14" s="30"/>
      <c r="B14" s="24" t="s">
        <v>218</v>
      </c>
      <c r="C14" s="25" t="s">
        <v>210</v>
      </c>
      <c r="D14" s="12"/>
      <c r="E14" s="12"/>
      <c r="F14" s="12"/>
      <c r="G14" s="12"/>
      <c r="H14" s="13"/>
      <c r="I14" s="12"/>
      <c r="J14" s="12"/>
      <c r="K14" s="12"/>
      <c r="L14" s="12"/>
      <c r="M14" s="12"/>
      <c r="N14" s="12"/>
      <c r="O14" s="12"/>
      <c r="P14" s="12"/>
      <c r="Q14" s="123">
        <f t="shared" si="0"/>
        <v>0</v>
      </c>
    </row>
    <row r="15" spans="1:17" s="3" customFormat="1" ht="15">
      <c r="A15" s="30"/>
      <c r="B15" s="24" t="s">
        <v>224</v>
      </c>
      <c r="C15" s="25" t="s">
        <v>210</v>
      </c>
      <c r="D15" s="12"/>
      <c r="E15" s="12"/>
      <c r="F15" s="12"/>
      <c r="G15" s="12"/>
      <c r="H15" s="13"/>
      <c r="I15" s="12"/>
      <c r="J15" s="12"/>
      <c r="K15" s="12"/>
      <c r="L15" s="12"/>
      <c r="M15" s="12"/>
      <c r="N15" s="12"/>
      <c r="O15" s="12"/>
      <c r="P15" s="12"/>
      <c r="Q15" s="123">
        <f t="shared" si="0"/>
        <v>0</v>
      </c>
    </row>
    <row r="16" spans="1:17" ht="15">
      <c r="A16" s="23"/>
      <c r="B16" s="24" t="s">
        <v>225</v>
      </c>
      <c r="C16" s="25" t="s">
        <v>210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3">
        <f t="shared" si="0"/>
        <v>0</v>
      </c>
    </row>
    <row r="17" spans="1:17" ht="15">
      <c r="A17" s="23"/>
      <c r="B17" s="24" t="s">
        <v>221</v>
      </c>
      <c r="C17" s="25" t="s">
        <v>210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3">
        <f t="shared" si="0"/>
        <v>0</v>
      </c>
    </row>
    <row r="18" spans="1:17" ht="15">
      <c r="A18" s="23"/>
      <c r="B18" s="24" t="s">
        <v>223</v>
      </c>
      <c r="C18" s="25" t="s"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3">
        <f t="shared" si="0"/>
        <v>0</v>
      </c>
    </row>
    <row r="19" spans="1:17" ht="15">
      <c r="A19" s="74">
        <v>5</v>
      </c>
      <c r="B19" s="76" t="s">
        <v>126</v>
      </c>
      <c r="C19" s="76" t="s"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5">
        <f>Q20+Q23+Q21</f>
        <v>0.0285</v>
      </c>
    </row>
    <row r="20" spans="1:17" ht="15">
      <c r="A20" s="23"/>
      <c r="B20" s="26" t="s">
        <v>19</v>
      </c>
      <c r="C20" s="25" t="s"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3">
        <f>SUM(D20:P20)*$Q$3</f>
        <v>0</v>
      </c>
    </row>
    <row r="21" spans="1:17" ht="15">
      <c r="A21" s="23"/>
      <c r="B21" s="26" t="s">
        <v>242</v>
      </c>
      <c r="C21" s="25" t="s">
        <v>0</v>
      </c>
      <c r="D21" s="12"/>
      <c r="E21" s="12"/>
      <c r="F21" s="12"/>
      <c r="G21" s="12"/>
      <c r="H21" s="12"/>
      <c r="I21" s="12"/>
      <c r="J21" s="12"/>
      <c r="K21" s="12"/>
      <c r="L21" s="12">
        <v>0.0285</v>
      </c>
      <c r="M21" s="12"/>
      <c r="N21" s="12"/>
      <c r="O21" s="12"/>
      <c r="P21" s="12"/>
      <c r="Q21" s="123">
        <f>SUM(D21:P21)*$Q$3</f>
        <v>0.0285</v>
      </c>
    </row>
    <row r="22" spans="1:17" ht="15">
      <c r="A22" s="23"/>
      <c r="B22" s="26" t="s">
        <v>219</v>
      </c>
      <c r="C22" s="25" t="s">
        <v>220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3">
        <f>SUM(D22:P22)*$Q$3</f>
        <v>0</v>
      </c>
    </row>
    <row r="23" spans="1:17" ht="15">
      <c r="A23" s="30"/>
      <c r="B23" s="24" t="s">
        <v>20</v>
      </c>
      <c r="C23" s="25" t="s"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3">
        <f>SUM(D23:P23)*$Q$3</f>
        <v>0</v>
      </c>
    </row>
    <row r="24" spans="1:17" ht="15">
      <c r="A24" s="74">
        <v>6</v>
      </c>
      <c r="B24" s="75" t="s">
        <v>127</v>
      </c>
      <c r="C24" s="76" t="s"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5">
        <f>Q26</f>
        <v>0</v>
      </c>
    </row>
    <row r="25" spans="1:17" ht="15">
      <c r="A25" s="23"/>
      <c r="B25" s="26" t="s">
        <v>222</v>
      </c>
      <c r="C25" s="25" t="s">
        <v>210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3">
        <f>SUM(D25:P25)*$Q$3</f>
        <v>0</v>
      </c>
    </row>
    <row r="26" spans="1:17" ht="15">
      <c r="A26" s="23"/>
      <c r="B26" s="26" t="s">
        <v>27</v>
      </c>
      <c r="C26" s="25" t="s"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3">
        <f>SUM(D26:P26)*$Q$3</f>
        <v>0</v>
      </c>
    </row>
    <row r="27" spans="1:17" ht="15">
      <c r="A27" s="23"/>
      <c r="B27" s="26" t="s">
        <v>211</v>
      </c>
      <c r="C27" s="25" t="s">
        <v>210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3">
        <f>SUM(D27:P27)*$Q$3</f>
        <v>0</v>
      </c>
    </row>
    <row r="28" spans="1:17" ht="15">
      <c r="A28" s="74">
        <v>7</v>
      </c>
      <c r="B28" s="75" t="s">
        <v>23</v>
      </c>
      <c r="C28" s="76" t="s">
        <v>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125">
        <f>Q29+Q30</f>
        <v>0</v>
      </c>
    </row>
    <row r="29" spans="1:17" ht="15">
      <c r="A29" s="23"/>
      <c r="B29" s="24" t="s">
        <v>213</v>
      </c>
      <c r="C29" s="25" t="s"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3">
        <f>SUM(D29:P29)*$Q$3</f>
        <v>0</v>
      </c>
    </row>
    <row r="30" spans="1:17" ht="15">
      <c r="A30" s="23"/>
      <c r="B30" s="28" t="s">
        <v>128</v>
      </c>
      <c r="C30" s="25" t="s"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3">
        <f>SUM(D30:P30)*$Q$3</f>
        <v>0</v>
      </c>
    </row>
    <row r="31" spans="1:17" ht="15">
      <c r="A31" s="74">
        <v>8</v>
      </c>
      <c r="B31" s="79" t="s">
        <v>129</v>
      </c>
      <c r="C31" s="76" t="s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5">
        <f>Q32+Q33+Q34+Q35+Q36+Q37+Q38+Q39+Q40+Q41</f>
        <v>0.036</v>
      </c>
    </row>
    <row r="32" spans="1:17" ht="15">
      <c r="A32" s="23"/>
      <c r="B32" s="26" t="s">
        <v>5</v>
      </c>
      <c r="C32" s="25" t="s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3">
        <f aca="true" t="shared" si="1" ref="Q32:Q47">SUM(D32:P32)*$Q$3</f>
        <v>0</v>
      </c>
    </row>
    <row r="33" spans="1:17" ht="15">
      <c r="A33" s="23"/>
      <c r="B33" s="26" t="s">
        <v>58</v>
      </c>
      <c r="C33" s="25" t="s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3">
        <f t="shared" si="1"/>
        <v>0</v>
      </c>
    </row>
    <row r="34" spans="1:17" ht="15">
      <c r="A34" s="23"/>
      <c r="B34" s="26" t="s">
        <v>8</v>
      </c>
      <c r="C34" s="25" t="s">
        <v>0</v>
      </c>
      <c r="D34" s="12"/>
      <c r="E34" s="12"/>
      <c r="F34" s="12"/>
      <c r="G34" s="12"/>
      <c r="H34" s="12"/>
      <c r="I34" s="12"/>
      <c r="J34" s="12">
        <v>0.005</v>
      </c>
      <c r="K34" s="12"/>
      <c r="L34" s="12"/>
      <c r="M34" s="12"/>
      <c r="N34" s="12"/>
      <c r="O34" s="12"/>
      <c r="P34" s="12"/>
      <c r="Q34" s="123">
        <f t="shared" si="1"/>
        <v>0.005</v>
      </c>
    </row>
    <row r="35" spans="1:17" ht="15">
      <c r="A35" s="23"/>
      <c r="B35" s="24" t="s">
        <v>18</v>
      </c>
      <c r="C35" s="25" t="s"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3">
        <f t="shared" si="1"/>
        <v>0</v>
      </c>
    </row>
    <row r="36" spans="1:17" ht="15">
      <c r="A36" s="23"/>
      <c r="B36" s="24" t="s">
        <v>24</v>
      </c>
      <c r="C36" s="25" t="s">
        <v>0</v>
      </c>
      <c r="D36" s="12"/>
      <c r="E36" s="12">
        <v>0.031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3">
        <f t="shared" si="1"/>
        <v>0.031</v>
      </c>
    </row>
    <row r="37" spans="1:17" ht="15">
      <c r="A37" s="23"/>
      <c r="B37" s="24" t="s">
        <v>34</v>
      </c>
      <c r="C37" s="25" t="s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3">
        <f t="shared" si="1"/>
        <v>0</v>
      </c>
    </row>
    <row r="38" spans="1:17" ht="15">
      <c r="A38" s="23"/>
      <c r="B38" s="24" t="s">
        <v>36</v>
      </c>
      <c r="C38" s="25" t="s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3">
        <f t="shared" si="1"/>
        <v>0</v>
      </c>
    </row>
    <row r="39" spans="1:17" ht="15">
      <c r="A39" s="23"/>
      <c r="B39" s="24" t="s">
        <v>37</v>
      </c>
      <c r="C39" s="25" t="s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3">
        <f t="shared" si="1"/>
        <v>0</v>
      </c>
    </row>
    <row r="40" spans="1:17" ht="15">
      <c r="A40" s="23"/>
      <c r="B40" s="26" t="s">
        <v>38</v>
      </c>
      <c r="C40" s="25" t="s"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3">
        <f t="shared" si="1"/>
        <v>0</v>
      </c>
    </row>
    <row r="41" spans="1:17" ht="15">
      <c r="A41" s="23"/>
      <c r="B41" s="26" t="s">
        <v>205</v>
      </c>
      <c r="C41" s="25" t="s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3">
        <f t="shared" si="1"/>
        <v>0</v>
      </c>
    </row>
    <row r="42" spans="1:17" ht="15">
      <c r="A42" s="74">
        <v>9</v>
      </c>
      <c r="B42" s="76" t="s">
        <v>31</v>
      </c>
      <c r="C42" s="76" t="s">
        <v>0</v>
      </c>
      <c r="D42" s="12"/>
      <c r="E42" s="12"/>
      <c r="F42" s="12"/>
      <c r="G42" s="12"/>
      <c r="H42" s="12"/>
      <c r="I42" s="12"/>
      <c r="J42" s="12"/>
      <c r="K42" s="12">
        <v>0.00216</v>
      </c>
      <c r="L42" s="12">
        <v>0.001875</v>
      </c>
      <c r="M42" s="12"/>
      <c r="N42" s="12"/>
      <c r="O42" s="12"/>
      <c r="P42" s="12"/>
      <c r="Q42" s="124">
        <f t="shared" si="1"/>
        <v>0.004035</v>
      </c>
    </row>
    <row r="43" spans="1:17" ht="15">
      <c r="A43" s="74">
        <v>10</v>
      </c>
      <c r="B43" s="76" t="s">
        <v>39</v>
      </c>
      <c r="C43" s="76" t="s">
        <v>0</v>
      </c>
      <c r="D43" s="12"/>
      <c r="E43" s="12">
        <v>0.006</v>
      </c>
      <c r="F43" s="12">
        <v>0.008</v>
      </c>
      <c r="G43" s="12"/>
      <c r="H43" s="12"/>
      <c r="I43" s="12">
        <v>0.00045</v>
      </c>
      <c r="J43" s="12"/>
      <c r="K43" s="12">
        <v>0.0054</v>
      </c>
      <c r="L43" s="12"/>
      <c r="M43" s="12">
        <v>0.008</v>
      </c>
      <c r="N43" s="12"/>
      <c r="O43" s="12"/>
      <c r="P43" s="12"/>
      <c r="Q43" s="124">
        <f t="shared" si="1"/>
        <v>0.02785</v>
      </c>
    </row>
    <row r="44" spans="1:17" ht="15">
      <c r="A44" s="74">
        <v>11</v>
      </c>
      <c r="B44" s="76" t="s">
        <v>42</v>
      </c>
      <c r="C44" s="76" t="s">
        <v>0</v>
      </c>
      <c r="D44" s="107"/>
      <c r="E44" s="107">
        <v>0.0005</v>
      </c>
      <c r="F44" s="107"/>
      <c r="G44" s="107"/>
      <c r="H44" s="107"/>
      <c r="I44" s="107">
        <v>0.00015</v>
      </c>
      <c r="J44" s="107">
        <v>0.0015</v>
      </c>
      <c r="K44" s="107">
        <v>0.001</v>
      </c>
      <c r="L44" s="107">
        <f>0.0003+0.000065</f>
        <v>0.000365</v>
      </c>
      <c r="M44" s="107"/>
      <c r="N44" s="107"/>
      <c r="O44" s="107"/>
      <c r="P44" s="107"/>
      <c r="Q44" s="124">
        <f t="shared" si="1"/>
        <v>0.003515</v>
      </c>
    </row>
    <row r="45" spans="1:17" ht="15">
      <c r="A45" s="74">
        <v>12</v>
      </c>
      <c r="B45" s="76" t="s">
        <v>25</v>
      </c>
      <c r="C45" s="76" t="s">
        <v>0</v>
      </c>
      <c r="D45" s="12"/>
      <c r="E45" s="12"/>
      <c r="F45" s="12"/>
      <c r="G45" s="12"/>
      <c r="H45" s="12"/>
      <c r="I45" s="12">
        <v>0.00225</v>
      </c>
      <c r="J45" s="12">
        <v>0.0025</v>
      </c>
      <c r="K45" s="12"/>
      <c r="L45" s="12">
        <v>0.003</v>
      </c>
      <c r="M45" s="12"/>
      <c r="N45" s="12"/>
      <c r="O45" s="12"/>
      <c r="P45" s="12"/>
      <c r="Q45" s="124">
        <f t="shared" si="1"/>
        <v>0.00775</v>
      </c>
    </row>
    <row r="46" spans="1:17" ht="15">
      <c r="A46" s="74">
        <v>13</v>
      </c>
      <c r="B46" s="76" t="s">
        <v>26</v>
      </c>
      <c r="C46" s="76" t="s">
        <v>0</v>
      </c>
      <c r="D46" s="12"/>
      <c r="E46" s="12">
        <v>0.005</v>
      </c>
      <c r="F46" s="12"/>
      <c r="G46" s="12"/>
      <c r="H46" s="12"/>
      <c r="I46" s="12"/>
      <c r="J46" s="12"/>
      <c r="K46" s="12">
        <v>0.0063</v>
      </c>
      <c r="L46" s="12"/>
      <c r="M46" s="12"/>
      <c r="N46" s="12"/>
      <c r="O46" s="12"/>
      <c r="P46" s="12"/>
      <c r="Q46" s="124">
        <f t="shared" si="1"/>
        <v>0.011300000000000001</v>
      </c>
    </row>
    <row r="47" spans="1:17" ht="15">
      <c r="A47" s="74">
        <v>14</v>
      </c>
      <c r="B47" s="76" t="s">
        <v>44</v>
      </c>
      <c r="C47" s="76" t="s"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4">
        <f t="shared" si="1"/>
        <v>0</v>
      </c>
    </row>
    <row r="48" spans="1:17" ht="15">
      <c r="A48" s="74">
        <v>15</v>
      </c>
      <c r="B48" s="75" t="s">
        <v>130</v>
      </c>
      <c r="C48" s="76" t="s"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5">
        <f>Q49+Q50+Q51+Q52+Q53</f>
        <v>0.41500000000000004</v>
      </c>
    </row>
    <row r="49" spans="1:17" ht="15">
      <c r="A49" s="23"/>
      <c r="B49" s="24" t="s">
        <v>207</v>
      </c>
      <c r="C49" s="25" t="s">
        <v>0</v>
      </c>
      <c r="D49" s="12"/>
      <c r="E49" s="12">
        <v>0.1</v>
      </c>
      <c r="F49" s="12">
        <v>0.1</v>
      </c>
      <c r="G49" s="12"/>
      <c r="H49" s="12"/>
      <c r="I49" s="12"/>
      <c r="J49" s="12"/>
      <c r="K49" s="12"/>
      <c r="L49" s="12">
        <v>0.015</v>
      </c>
      <c r="M49" s="12"/>
      <c r="N49" s="12"/>
      <c r="O49" s="12"/>
      <c r="P49" s="12"/>
      <c r="Q49" s="123">
        <f aca="true" t="shared" si="2" ref="Q49:Q58">SUM(D49:P49)*$Q$3</f>
        <v>0.21500000000000002</v>
      </c>
    </row>
    <row r="50" spans="1:17" ht="15">
      <c r="A50" s="23"/>
      <c r="B50" s="24" t="s">
        <v>233</v>
      </c>
      <c r="C50" s="25" t="s">
        <v>0</v>
      </c>
      <c r="D50" s="12">
        <v>0.2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3">
        <f t="shared" si="2"/>
        <v>0.2</v>
      </c>
    </row>
    <row r="51" spans="1:17" ht="15">
      <c r="A51" s="23"/>
      <c r="B51" s="24" t="s">
        <v>258</v>
      </c>
      <c r="C51" s="25" t="s"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3">
        <f t="shared" si="2"/>
        <v>0</v>
      </c>
    </row>
    <row r="52" spans="1:17" ht="15">
      <c r="A52" s="23"/>
      <c r="B52" s="24" t="s">
        <v>208</v>
      </c>
      <c r="C52" s="25" t="s"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3">
        <f t="shared" si="2"/>
        <v>0</v>
      </c>
    </row>
    <row r="53" spans="1:17" ht="15">
      <c r="A53" s="23"/>
      <c r="B53" s="26" t="s">
        <v>29</v>
      </c>
      <c r="C53" s="25" t="s"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3">
        <f t="shared" si="2"/>
        <v>0</v>
      </c>
    </row>
    <row r="54" spans="1:17" ht="15">
      <c r="A54" s="74">
        <v>16</v>
      </c>
      <c r="B54" s="76" t="s">
        <v>131</v>
      </c>
      <c r="C54" s="76" t="s"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4">
        <f t="shared" si="2"/>
        <v>0</v>
      </c>
    </row>
    <row r="55" spans="1:17" ht="15">
      <c r="A55" s="74">
        <v>17</v>
      </c>
      <c r="B55" s="76" t="s">
        <v>132</v>
      </c>
      <c r="C55" s="76" t="s">
        <v>0</v>
      </c>
      <c r="D55" s="12"/>
      <c r="E55" s="12"/>
      <c r="F55" s="12"/>
      <c r="G55" s="12"/>
      <c r="H55" s="12"/>
      <c r="I55" s="12"/>
      <c r="J55" s="12"/>
      <c r="K55" s="12"/>
      <c r="L55" s="12">
        <v>0.00625</v>
      </c>
      <c r="M55" s="12"/>
      <c r="N55" s="12"/>
      <c r="O55" s="12"/>
      <c r="P55" s="12"/>
      <c r="Q55" s="124">
        <f t="shared" si="2"/>
        <v>0.00625</v>
      </c>
    </row>
    <row r="56" spans="1:17" ht="15">
      <c r="A56" s="74">
        <v>18</v>
      </c>
      <c r="B56" s="76" t="s">
        <v>49</v>
      </c>
      <c r="C56" s="76" t="s">
        <v>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4">
        <f t="shared" si="2"/>
        <v>0</v>
      </c>
    </row>
    <row r="57" spans="1:17" ht="15">
      <c r="A57" s="74">
        <v>19</v>
      </c>
      <c r="B57" s="76" t="s">
        <v>10</v>
      </c>
      <c r="C57" s="76" t="s"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4">
        <f t="shared" si="2"/>
        <v>0</v>
      </c>
    </row>
    <row r="58" spans="1:17" ht="15">
      <c r="A58" s="74">
        <v>20</v>
      </c>
      <c r="B58" s="76" t="s">
        <v>17</v>
      </c>
      <c r="C58" s="76" t="s">
        <v>0</v>
      </c>
      <c r="D58" s="12"/>
      <c r="E58" s="12"/>
      <c r="F58" s="12">
        <v>0.0024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4">
        <f t="shared" si="2"/>
        <v>0.0024</v>
      </c>
    </row>
    <row r="59" spans="1:17" ht="15">
      <c r="A59" s="74">
        <v>21</v>
      </c>
      <c r="B59" s="79" t="s">
        <v>133</v>
      </c>
      <c r="C59" s="76" t="s"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5">
        <f>Q60+Q61+Q62+Q63+Q64+Q65</f>
        <v>0.15</v>
      </c>
    </row>
    <row r="60" spans="1:17" ht="15">
      <c r="A60" s="23"/>
      <c r="B60" s="24" t="s">
        <v>1</v>
      </c>
      <c r="C60" s="25" t="s"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>
        <v>0.15</v>
      </c>
      <c r="O60" s="12"/>
      <c r="P60" s="12"/>
      <c r="Q60" s="123">
        <f aca="true" t="shared" si="3" ref="Q60:Q65">SUM(D60:P60)*$Q$3</f>
        <v>0.15</v>
      </c>
    </row>
    <row r="61" spans="1:17" ht="15">
      <c r="A61" s="23"/>
      <c r="B61" s="26" t="s">
        <v>3</v>
      </c>
      <c r="C61" s="25" t="s"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3">
        <f t="shared" si="3"/>
        <v>0</v>
      </c>
    </row>
    <row r="62" spans="1:17" ht="15">
      <c r="A62" s="23"/>
      <c r="B62" s="26" t="s">
        <v>206</v>
      </c>
      <c r="C62" s="25" t="s"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3">
        <f t="shared" si="3"/>
        <v>0</v>
      </c>
    </row>
    <row r="63" spans="1:17" ht="15">
      <c r="A63" s="23"/>
      <c r="B63" s="24" t="s">
        <v>21</v>
      </c>
      <c r="C63" s="25" t="s"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3">
        <f t="shared" si="3"/>
        <v>0</v>
      </c>
    </row>
    <row r="64" spans="1:17" ht="15">
      <c r="A64" s="23"/>
      <c r="B64" s="24" t="s">
        <v>51</v>
      </c>
      <c r="C64" s="25" t="s"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3">
        <f t="shared" si="3"/>
        <v>0</v>
      </c>
    </row>
    <row r="65" spans="1:17" ht="15">
      <c r="A65" s="23"/>
      <c r="B65" s="28" t="s">
        <v>54</v>
      </c>
      <c r="C65" s="25" t="s"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3">
        <f t="shared" si="3"/>
        <v>0</v>
      </c>
    </row>
    <row r="66" spans="1:17" ht="15">
      <c r="A66" s="74">
        <v>22</v>
      </c>
      <c r="B66" s="79" t="s">
        <v>134</v>
      </c>
      <c r="C66" s="76" t="s"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5">
        <f>Q67+Q68+Q69+Q70+Q71</f>
        <v>0.02</v>
      </c>
    </row>
    <row r="67" spans="1:17" ht="15">
      <c r="A67" s="23"/>
      <c r="B67" s="26" t="s">
        <v>2</v>
      </c>
      <c r="C67" s="25" t="s"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3">
        <f aca="true" t="shared" si="4" ref="Q67:Q72">SUM(D67:P67)*$Q$3</f>
        <v>0</v>
      </c>
    </row>
    <row r="68" spans="1:17" ht="15">
      <c r="A68" s="23"/>
      <c r="B68" s="26" t="s">
        <v>9</v>
      </c>
      <c r="C68" s="25" t="s"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>
        <v>0.02</v>
      </c>
      <c r="N68" s="12"/>
      <c r="O68" s="12"/>
      <c r="P68" s="12"/>
      <c r="Q68" s="123">
        <f t="shared" si="4"/>
        <v>0.02</v>
      </c>
    </row>
    <row r="69" spans="1:17" ht="15">
      <c r="A69" s="23"/>
      <c r="B69" s="26" t="s">
        <v>61</v>
      </c>
      <c r="C69" s="25" t="s"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3">
        <f t="shared" si="4"/>
        <v>0</v>
      </c>
    </row>
    <row r="70" spans="1:17" ht="15">
      <c r="A70" s="23"/>
      <c r="B70" s="24" t="s">
        <v>50</v>
      </c>
      <c r="C70" s="25" t="s"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3">
        <f t="shared" si="4"/>
        <v>0</v>
      </c>
    </row>
    <row r="71" spans="1:17" ht="15">
      <c r="A71" s="23"/>
      <c r="B71" s="24" t="s">
        <v>15</v>
      </c>
      <c r="C71" s="25" t="s"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3">
        <f t="shared" si="4"/>
        <v>0</v>
      </c>
    </row>
    <row r="72" spans="1:17" ht="15">
      <c r="A72" s="74">
        <v>23</v>
      </c>
      <c r="B72" s="76" t="s">
        <v>12</v>
      </c>
      <c r="C72" s="76" t="s">
        <v>0</v>
      </c>
      <c r="D72" s="12"/>
      <c r="E72" s="12"/>
      <c r="F72" s="12"/>
      <c r="G72" s="12"/>
      <c r="H72" s="12"/>
      <c r="I72" s="12">
        <v>0.0228</v>
      </c>
      <c r="J72" s="12">
        <v>0.1</v>
      </c>
      <c r="K72" s="12"/>
      <c r="L72" s="12"/>
      <c r="M72" s="12"/>
      <c r="N72" s="12"/>
      <c r="O72" s="12"/>
      <c r="P72" s="12"/>
      <c r="Q72" s="124">
        <f t="shared" si="4"/>
        <v>0.1228</v>
      </c>
    </row>
    <row r="73" spans="1:17" ht="15">
      <c r="A73" s="74">
        <v>24</v>
      </c>
      <c r="B73" s="79" t="s">
        <v>135</v>
      </c>
      <c r="C73" s="76" t="s"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5">
        <f>Q74+Q75+Q76+Q77+Q78+Q79+Q80+Q81+Q82+Q83</f>
        <v>0.35912999999999995</v>
      </c>
    </row>
    <row r="74" spans="1:17" ht="15">
      <c r="A74" s="23"/>
      <c r="B74" s="24" t="s">
        <v>11</v>
      </c>
      <c r="C74" s="25" t="s">
        <v>0</v>
      </c>
      <c r="D74" s="12"/>
      <c r="E74" s="12"/>
      <c r="F74" s="12"/>
      <c r="G74" s="12"/>
      <c r="H74" s="12"/>
      <c r="I74" s="12"/>
      <c r="J74" s="12"/>
      <c r="K74" s="12">
        <v>0.25794</v>
      </c>
      <c r="L74" s="12"/>
      <c r="M74" s="12"/>
      <c r="N74" s="12"/>
      <c r="O74" s="12"/>
      <c r="P74" s="12"/>
      <c r="Q74" s="123">
        <f aca="true" t="shared" si="5" ref="Q74:Q83">SUM(D74:P74)*$Q$3</f>
        <v>0.25794</v>
      </c>
    </row>
    <row r="75" spans="1:17" ht="15">
      <c r="A75" s="23"/>
      <c r="B75" s="24" t="s">
        <v>22</v>
      </c>
      <c r="C75" s="25" t="s">
        <v>0</v>
      </c>
      <c r="D75" s="12"/>
      <c r="E75" s="12"/>
      <c r="F75" s="12"/>
      <c r="G75" s="12"/>
      <c r="H75" s="12"/>
      <c r="I75" s="12">
        <v>0.012</v>
      </c>
      <c r="J75" s="12">
        <v>0.012</v>
      </c>
      <c r="K75" s="12">
        <v>0.00864</v>
      </c>
      <c r="L75" s="12"/>
      <c r="M75" s="12"/>
      <c r="N75" s="12"/>
      <c r="O75" s="12"/>
      <c r="P75" s="12"/>
      <c r="Q75" s="123">
        <f t="shared" si="5"/>
        <v>0.03264</v>
      </c>
    </row>
    <row r="76" spans="1:17" ht="15">
      <c r="A76" s="23"/>
      <c r="B76" s="24" t="s">
        <v>30</v>
      </c>
      <c r="C76" s="25" t="s">
        <v>0</v>
      </c>
      <c r="D76" s="12"/>
      <c r="E76" s="12"/>
      <c r="F76" s="12"/>
      <c r="G76" s="12"/>
      <c r="H76" s="12"/>
      <c r="I76" s="12">
        <v>0.0153</v>
      </c>
      <c r="J76" s="12">
        <v>0.0125</v>
      </c>
      <c r="K76" s="12">
        <v>0.0045</v>
      </c>
      <c r="L76" s="12"/>
      <c r="M76" s="12"/>
      <c r="N76" s="12"/>
      <c r="O76" s="12"/>
      <c r="P76" s="12"/>
      <c r="Q76" s="123">
        <f t="shared" si="5"/>
        <v>0.032299999999999995</v>
      </c>
    </row>
    <row r="77" spans="1:17" ht="15">
      <c r="A77" s="23"/>
      <c r="B77" s="24" t="s">
        <v>40</v>
      </c>
      <c r="C77" s="25" t="s">
        <v>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3">
        <f t="shared" si="5"/>
        <v>0</v>
      </c>
    </row>
    <row r="78" spans="1:17" ht="15">
      <c r="A78" s="23"/>
      <c r="B78" s="24" t="s">
        <v>32</v>
      </c>
      <c r="C78" s="25" t="s">
        <v>0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3">
        <f t="shared" si="5"/>
        <v>0</v>
      </c>
    </row>
    <row r="79" spans="1:17" ht="15">
      <c r="A79" s="23"/>
      <c r="B79" s="32" t="s">
        <v>46</v>
      </c>
      <c r="C79" s="25" t="s">
        <v>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3">
        <f t="shared" si="5"/>
        <v>0</v>
      </c>
    </row>
    <row r="80" spans="1:17" ht="15">
      <c r="A80" s="23"/>
      <c r="B80" s="26" t="s">
        <v>217</v>
      </c>
      <c r="C80" s="25" t="s">
        <v>0</v>
      </c>
      <c r="D80" s="12"/>
      <c r="E80" s="12"/>
      <c r="F80" s="12"/>
      <c r="G80" s="12"/>
      <c r="H80" s="12"/>
      <c r="I80" s="12">
        <v>0.0102</v>
      </c>
      <c r="J80" s="12"/>
      <c r="K80" s="12"/>
      <c r="L80" s="12"/>
      <c r="M80" s="12"/>
      <c r="N80" s="12"/>
      <c r="O80" s="12"/>
      <c r="P80" s="12"/>
      <c r="Q80" s="123">
        <f t="shared" si="5"/>
        <v>0.0102</v>
      </c>
    </row>
    <row r="81" spans="1:17" ht="15">
      <c r="A81" s="23"/>
      <c r="B81" s="26" t="s">
        <v>86</v>
      </c>
      <c r="C81" s="25" t="s"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3">
        <f t="shared" si="5"/>
        <v>0</v>
      </c>
    </row>
    <row r="82" spans="1:17" ht="15">
      <c r="A82" s="23"/>
      <c r="B82" s="24" t="s">
        <v>33</v>
      </c>
      <c r="C82" s="25" t="s">
        <v>0</v>
      </c>
      <c r="D82" s="12"/>
      <c r="E82" s="12"/>
      <c r="F82" s="12"/>
      <c r="G82" s="12"/>
      <c r="H82" s="12"/>
      <c r="I82" s="12">
        <v>0.01275</v>
      </c>
      <c r="J82" s="12"/>
      <c r="K82" s="12"/>
      <c r="L82" s="12"/>
      <c r="M82" s="12"/>
      <c r="N82" s="12"/>
      <c r="O82" s="12"/>
      <c r="P82" s="12"/>
      <c r="Q82" s="123">
        <f t="shared" si="5"/>
        <v>0.01275</v>
      </c>
    </row>
    <row r="83" spans="1:17" ht="15">
      <c r="A83" s="23"/>
      <c r="B83" s="24" t="s">
        <v>45</v>
      </c>
      <c r="C83" s="25" t="s">
        <v>0</v>
      </c>
      <c r="D83" s="12"/>
      <c r="E83" s="12"/>
      <c r="F83" s="12"/>
      <c r="G83" s="12"/>
      <c r="H83" s="12"/>
      <c r="I83" s="12"/>
      <c r="J83" s="12"/>
      <c r="K83" s="12">
        <v>0.0108</v>
      </c>
      <c r="L83" s="12">
        <v>0.0025</v>
      </c>
      <c r="M83" s="12"/>
      <c r="N83" s="12"/>
      <c r="O83" s="12"/>
      <c r="P83" s="12"/>
      <c r="Q83" s="123">
        <f t="shared" si="5"/>
        <v>0.013300000000000001</v>
      </c>
    </row>
    <row r="84" spans="1:17" ht="15">
      <c r="A84" s="80">
        <v>25</v>
      </c>
      <c r="B84" s="81" t="s">
        <v>141</v>
      </c>
      <c r="C84" s="76" t="s"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5">
        <f>Q85+Q86+Q87+Q88</f>
        <v>0</v>
      </c>
    </row>
    <row r="85" spans="1:17" ht="15">
      <c r="A85" s="34"/>
      <c r="B85" s="32" t="s">
        <v>142</v>
      </c>
      <c r="C85" s="25" t="s"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3">
        <f>SUM(D85:P85)*$Q$3</f>
        <v>0</v>
      </c>
    </row>
    <row r="86" spans="1:17" ht="15">
      <c r="A86" s="34"/>
      <c r="B86" s="32" t="s">
        <v>212</v>
      </c>
      <c r="C86" s="25" t="s"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3">
        <f>SUM(D86:P86)*$Q$3</f>
        <v>0</v>
      </c>
    </row>
    <row r="87" spans="1:17" ht="15">
      <c r="A87" s="23"/>
      <c r="B87" s="24" t="s">
        <v>204</v>
      </c>
      <c r="C87" s="25" t="s"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3">
        <f>SUM(D87:P87)*$Q$3</f>
        <v>0</v>
      </c>
    </row>
    <row r="88" spans="1:17" ht="15">
      <c r="A88" s="35"/>
      <c r="B88" s="36" t="s">
        <v>57</v>
      </c>
      <c r="C88" s="25" t="s"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3">
        <f>SUM(D88:P88)*$Q$3</f>
        <v>0</v>
      </c>
    </row>
    <row r="89" spans="1:17" ht="15">
      <c r="A89" s="80">
        <v>26</v>
      </c>
      <c r="B89" s="81" t="s">
        <v>144</v>
      </c>
      <c r="C89" s="76" t="s">
        <v>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5">
        <f>Q90+Q91</f>
        <v>0.2</v>
      </c>
    </row>
    <row r="90" spans="1:17" ht="15">
      <c r="A90" s="23"/>
      <c r="B90" s="26" t="s">
        <v>41</v>
      </c>
      <c r="C90" s="25" t="s">
        <v>0</v>
      </c>
      <c r="D90" s="12"/>
      <c r="E90" s="12"/>
      <c r="F90" s="12"/>
      <c r="G90" s="12"/>
      <c r="H90" s="12">
        <v>0.2</v>
      </c>
      <c r="I90" s="12"/>
      <c r="J90" s="12"/>
      <c r="K90" s="12"/>
      <c r="L90" s="12"/>
      <c r="M90" s="12"/>
      <c r="N90" s="12"/>
      <c r="O90" s="12"/>
      <c r="P90" s="12"/>
      <c r="Q90" s="123">
        <f>SUM(D90:P90)*$Q$3</f>
        <v>0.2</v>
      </c>
    </row>
    <row r="91" spans="1:17" ht="15">
      <c r="A91" s="23"/>
      <c r="B91" s="26" t="s">
        <v>75</v>
      </c>
      <c r="C91" s="25" t="s">
        <v>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3">
        <f>SUM(D91:P91)*$Q$3</f>
        <v>0</v>
      </c>
    </row>
    <row r="92" spans="1:17" ht="15">
      <c r="A92" s="74">
        <v>27</v>
      </c>
      <c r="B92" s="83" t="s">
        <v>95</v>
      </c>
      <c r="C92" s="76" t="s">
        <v>0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4">
        <f>SUM(D92:P92)*$Q$3</f>
        <v>0</v>
      </c>
    </row>
    <row r="93" spans="1:17" ht="15">
      <c r="A93" s="74">
        <v>28</v>
      </c>
      <c r="B93" s="83" t="s">
        <v>306</v>
      </c>
      <c r="C93" s="76" t="s">
        <v>210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>
        <v>1</v>
      </c>
      <c r="P93" s="12"/>
      <c r="Q93" s="124">
        <f>SUM(D93:P93)*$Q$3</f>
        <v>1</v>
      </c>
    </row>
    <row r="94" spans="1:17" ht="15">
      <c r="A94" s="74">
        <v>29</v>
      </c>
      <c r="B94" s="76" t="s">
        <v>52</v>
      </c>
      <c r="C94" s="76" t="s">
        <v>0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4">
        <f>SUM(D94:P94)*$Q$3</f>
        <v>0</v>
      </c>
    </row>
    <row r="95" ht="15">
      <c r="Q95" s="126">
        <v>0.046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D1:G1"/>
    <mergeCell ref="I1:P1"/>
  </mergeCells>
  <printOptions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3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O95"/>
  <sheetViews>
    <sheetView zoomScalePageLayoutView="0" workbookViewId="0" topLeftCell="A1">
      <pane xSplit="3" ySplit="4" topLeftCell="D76" activePane="bottomRight" state="frozen"/>
      <selection pane="topLeft" activeCell="B2" sqref="B2"/>
      <selection pane="topRight" activeCell="B2" sqref="B2"/>
      <selection pane="bottomLeft" activeCell="B2" sqref="B2"/>
      <selection pane="bottomRight" activeCell="S87" sqref="S87"/>
    </sheetView>
  </sheetViews>
  <sheetFormatPr defaultColWidth="9.140625" defaultRowHeight="15"/>
  <cols>
    <col min="1" max="1" width="3.57421875" style="37" customWidth="1"/>
    <col min="2" max="2" width="27.7109375" style="37" customWidth="1"/>
    <col min="3" max="3" width="3.28125" style="37" customWidth="1"/>
    <col min="4" max="4" width="18.421875" style="4" customWidth="1"/>
    <col min="5" max="5" width="6.28125" style="4" bestFit="1" customWidth="1"/>
    <col min="6" max="6" width="8.7109375" style="4" bestFit="1" customWidth="1"/>
    <col min="7" max="7" width="15.57421875" style="4" bestFit="1" customWidth="1"/>
    <col min="8" max="8" width="12.7109375" style="4" bestFit="1" customWidth="1"/>
    <col min="9" max="9" width="18.421875" style="4" customWidth="1"/>
    <col min="10" max="10" width="15.57421875" style="4" bestFit="1" customWidth="1"/>
    <col min="11" max="11" width="11.140625" style="4" bestFit="1" customWidth="1"/>
    <col min="12" max="12" width="14.00390625" style="4" bestFit="1" customWidth="1"/>
    <col min="13" max="13" width="8.140625" style="4" bestFit="1" customWidth="1"/>
    <col min="14" max="14" width="17.7109375" style="4" customWidth="1"/>
    <col min="15" max="15" width="15.28125" style="127" bestFit="1" customWidth="1"/>
  </cols>
  <sheetData>
    <row r="1" spans="1:15" ht="51.75" customHeight="1">
      <c r="A1" s="14"/>
      <c r="B1" s="128" t="s">
        <v>148</v>
      </c>
      <c r="C1" s="16"/>
      <c r="D1" s="141" t="s">
        <v>227</v>
      </c>
      <c r="E1" s="142"/>
      <c r="F1" s="143"/>
      <c r="G1" s="136" t="s">
        <v>271</v>
      </c>
      <c r="H1" s="144" t="s">
        <v>228</v>
      </c>
      <c r="I1" s="144"/>
      <c r="J1" s="144"/>
      <c r="K1" s="144"/>
      <c r="L1" s="144"/>
      <c r="M1" s="144"/>
      <c r="N1" s="144"/>
      <c r="O1" s="129" t="s">
        <v>149</v>
      </c>
    </row>
    <row r="2" spans="1:15" s="2" customFormat="1" ht="67.5" customHeight="1">
      <c r="A2" s="17"/>
      <c r="B2" s="109" t="s">
        <v>162</v>
      </c>
      <c r="C2" s="18"/>
      <c r="D2" s="131" t="s">
        <v>243</v>
      </c>
      <c r="E2" s="131" t="s">
        <v>235</v>
      </c>
      <c r="F2" s="131" t="s">
        <v>167</v>
      </c>
      <c r="G2" s="131" t="s">
        <v>59</v>
      </c>
      <c r="H2" s="131" t="s">
        <v>229</v>
      </c>
      <c r="I2" s="131" t="s">
        <v>282</v>
      </c>
      <c r="J2" s="131" t="s">
        <v>247</v>
      </c>
      <c r="K2" s="131" t="s">
        <v>298</v>
      </c>
      <c r="L2" s="131" t="s">
        <v>248</v>
      </c>
      <c r="M2" s="131" t="s">
        <v>234</v>
      </c>
      <c r="N2" s="131" t="s">
        <v>232</v>
      </c>
      <c r="O2" s="119" t="s">
        <v>226</v>
      </c>
    </row>
    <row r="3" spans="1:15" ht="23.25" customHeight="1">
      <c r="A3" s="19"/>
      <c r="B3" s="20" t="s">
        <v>68</v>
      </c>
      <c r="C3" s="2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10" t="s">
        <v>214</v>
      </c>
    </row>
    <row r="4" spans="1:15" s="106" customFormat="1" ht="15.75">
      <c r="A4" s="19"/>
      <c r="B4" s="20" t="s">
        <v>69</v>
      </c>
      <c r="C4" s="22"/>
      <c r="D4" s="130" t="s">
        <v>244</v>
      </c>
      <c r="E4" s="130" t="s">
        <v>238</v>
      </c>
      <c r="F4" s="130" t="s">
        <v>77</v>
      </c>
      <c r="G4" s="130" t="s">
        <v>77</v>
      </c>
      <c r="H4" s="130" t="s">
        <v>80</v>
      </c>
      <c r="I4" s="130" t="s">
        <v>283</v>
      </c>
      <c r="J4" s="130" t="s">
        <v>239</v>
      </c>
      <c r="K4" s="130" t="s">
        <v>250</v>
      </c>
      <c r="L4" s="130" t="s">
        <v>77</v>
      </c>
      <c r="M4" s="130" t="s">
        <v>76</v>
      </c>
      <c r="N4" s="130" t="s">
        <v>241</v>
      </c>
      <c r="O4" s="120"/>
    </row>
    <row r="5" spans="1:15" ht="15">
      <c r="A5" s="19"/>
      <c r="B5" s="20"/>
      <c r="C5" s="22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121"/>
    </row>
    <row r="6" spans="1:15" ht="15">
      <c r="A6" s="74">
        <v>1</v>
      </c>
      <c r="B6" s="75" t="s">
        <v>48</v>
      </c>
      <c r="C6" s="76" t="s">
        <v>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122">
        <f>O7+O8+O9</f>
        <v>0.0636</v>
      </c>
    </row>
    <row r="7" spans="1:15" ht="15">
      <c r="A7" s="23"/>
      <c r="B7" s="24" t="s">
        <v>4</v>
      </c>
      <c r="C7" s="25" t="s">
        <v>0</v>
      </c>
      <c r="D7" s="64"/>
      <c r="E7" s="12">
        <v>0.03</v>
      </c>
      <c r="F7" s="64"/>
      <c r="G7" s="12"/>
      <c r="H7" s="64"/>
      <c r="I7" s="64"/>
      <c r="J7" s="64"/>
      <c r="K7" s="64"/>
      <c r="L7" s="64"/>
      <c r="M7" s="64"/>
      <c r="N7" s="64"/>
      <c r="O7" s="123">
        <f>SUM(D7:N7)*$O$3</f>
        <v>0.03</v>
      </c>
    </row>
    <row r="8" spans="1:15" ht="15">
      <c r="A8" s="23"/>
      <c r="B8" s="26" t="s">
        <v>48</v>
      </c>
      <c r="C8" s="25" t="s"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>
        <v>0.03</v>
      </c>
      <c r="O8" s="123">
        <f>SUM(D8:N8)*$O$3</f>
        <v>0.03</v>
      </c>
    </row>
    <row r="9" spans="1:15" ht="15">
      <c r="A9" s="23"/>
      <c r="B9" s="24" t="s">
        <v>43</v>
      </c>
      <c r="C9" s="25" t="s">
        <v>0</v>
      </c>
      <c r="D9" s="12">
        <v>0.0036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3">
        <f>SUM(D9:N9)*$O$3</f>
        <v>0.0036</v>
      </c>
    </row>
    <row r="10" spans="1:15" ht="15">
      <c r="A10" s="74">
        <v>2</v>
      </c>
      <c r="B10" s="76" t="s">
        <v>111</v>
      </c>
      <c r="C10" s="76" t="s"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0.03</v>
      </c>
      <c r="O10" s="124">
        <f>SUM(D10:N10)*$O$3</f>
        <v>0.03</v>
      </c>
    </row>
    <row r="11" spans="1:15" ht="15">
      <c r="A11" s="74">
        <v>3</v>
      </c>
      <c r="B11" s="75" t="s">
        <v>215</v>
      </c>
      <c r="C11" s="76" t="s"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4">
        <f>SUM(D11:N11)*$O$3</f>
        <v>0</v>
      </c>
    </row>
    <row r="12" spans="1:15" ht="15">
      <c r="A12" s="74">
        <v>4</v>
      </c>
      <c r="B12" s="75" t="s">
        <v>123</v>
      </c>
      <c r="C12" s="76" t="s">
        <v>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125">
        <f>O13</f>
        <v>0.04333</v>
      </c>
    </row>
    <row r="13" spans="1:15" ht="15">
      <c r="A13" s="23"/>
      <c r="B13" s="26" t="s">
        <v>209</v>
      </c>
      <c r="C13" s="25" t="s">
        <v>0</v>
      </c>
      <c r="D13" s="12"/>
      <c r="E13" s="12"/>
      <c r="F13" s="12"/>
      <c r="G13" s="12"/>
      <c r="H13" s="12"/>
      <c r="I13" s="12"/>
      <c r="J13" s="12"/>
      <c r="K13" s="12">
        <v>0.04333</v>
      </c>
      <c r="L13" s="12"/>
      <c r="M13" s="12"/>
      <c r="N13" s="12"/>
      <c r="O13" s="123">
        <f aca="true" t="shared" si="0" ref="O13:O18">SUM(D13:N13)*$O$3</f>
        <v>0.04333</v>
      </c>
    </row>
    <row r="14" spans="1:15" s="3" customFormat="1" ht="15">
      <c r="A14" s="30"/>
      <c r="B14" s="24" t="s">
        <v>218</v>
      </c>
      <c r="C14" s="25" t="s">
        <v>210</v>
      </c>
      <c r="D14" s="12"/>
      <c r="E14" s="12"/>
      <c r="F14" s="12"/>
      <c r="G14" s="13"/>
      <c r="H14" s="12"/>
      <c r="I14" s="12"/>
      <c r="J14" s="12"/>
      <c r="K14" s="12"/>
      <c r="L14" s="12"/>
      <c r="M14" s="12"/>
      <c r="N14" s="12"/>
      <c r="O14" s="123">
        <f t="shared" si="0"/>
        <v>0</v>
      </c>
    </row>
    <row r="15" spans="1:15" s="3" customFormat="1" ht="15">
      <c r="A15" s="30"/>
      <c r="B15" s="24" t="s">
        <v>224</v>
      </c>
      <c r="C15" s="25" t="s">
        <v>210</v>
      </c>
      <c r="D15" s="12"/>
      <c r="E15" s="12"/>
      <c r="F15" s="12"/>
      <c r="G15" s="13"/>
      <c r="H15" s="12"/>
      <c r="I15" s="12"/>
      <c r="J15" s="12"/>
      <c r="K15" s="12"/>
      <c r="L15" s="12"/>
      <c r="M15" s="12"/>
      <c r="N15" s="12"/>
      <c r="O15" s="123">
        <f t="shared" si="0"/>
        <v>0</v>
      </c>
    </row>
    <row r="16" spans="1:15" ht="15">
      <c r="A16" s="23"/>
      <c r="B16" s="24" t="s">
        <v>225</v>
      </c>
      <c r="C16" s="25" t="s">
        <v>210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3">
        <f t="shared" si="0"/>
        <v>0</v>
      </c>
    </row>
    <row r="17" spans="1:15" ht="15">
      <c r="A17" s="23"/>
      <c r="B17" s="24" t="s">
        <v>221</v>
      </c>
      <c r="C17" s="25" t="s">
        <v>210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3">
        <f t="shared" si="0"/>
        <v>0</v>
      </c>
    </row>
    <row r="18" spans="1:15" ht="15">
      <c r="A18" s="23"/>
      <c r="B18" s="24" t="s">
        <v>223</v>
      </c>
      <c r="C18" s="25" t="s"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3">
        <f t="shared" si="0"/>
        <v>0</v>
      </c>
    </row>
    <row r="19" spans="1:15" ht="15">
      <c r="A19" s="74">
        <v>5</v>
      </c>
      <c r="B19" s="76" t="s">
        <v>126</v>
      </c>
      <c r="C19" s="76" t="s"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5">
        <f>O20+O23+O21</f>
        <v>0.0294</v>
      </c>
    </row>
    <row r="20" spans="1:15" ht="15">
      <c r="A20" s="23"/>
      <c r="B20" s="26" t="s">
        <v>19</v>
      </c>
      <c r="C20" s="25" t="s"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3">
        <f>SUM(D20:N20)*$O$3</f>
        <v>0</v>
      </c>
    </row>
    <row r="21" spans="1:15" ht="15">
      <c r="A21" s="23"/>
      <c r="B21" s="26" t="s">
        <v>242</v>
      </c>
      <c r="C21" s="25" t="s">
        <v>0</v>
      </c>
      <c r="D21" s="12"/>
      <c r="E21" s="12"/>
      <c r="F21" s="12"/>
      <c r="G21" s="12"/>
      <c r="H21" s="12"/>
      <c r="I21" s="12">
        <v>0.0294</v>
      </c>
      <c r="J21" s="12"/>
      <c r="K21" s="12"/>
      <c r="L21" s="12"/>
      <c r="M21" s="12"/>
      <c r="N21" s="12"/>
      <c r="O21" s="123">
        <f>SUM(D21:N21)*$O$3</f>
        <v>0.0294</v>
      </c>
    </row>
    <row r="22" spans="1:15" ht="15">
      <c r="A22" s="23"/>
      <c r="B22" s="26" t="s">
        <v>219</v>
      </c>
      <c r="C22" s="25" t="s">
        <v>220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3">
        <f>SUM(D22:N22)*$O$3</f>
        <v>0</v>
      </c>
    </row>
    <row r="23" spans="1:15" ht="15">
      <c r="A23" s="30"/>
      <c r="B23" s="24" t="s">
        <v>20</v>
      </c>
      <c r="C23" s="25" t="s"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3">
        <f>SUM(D23:N23)*$O$3</f>
        <v>0</v>
      </c>
    </row>
    <row r="24" spans="1:15" ht="15">
      <c r="A24" s="74">
        <v>6</v>
      </c>
      <c r="B24" s="75" t="s">
        <v>127</v>
      </c>
      <c r="C24" s="76" t="s"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5">
        <f>O26</f>
        <v>0</v>
      </c>
    </row>
    <row r="25" spans="1:15" ht="15">
      <c r="A25" s="23"/>
      <c r="B25" s="26" t="s">
        <v>222</v>
      </c>
      <c r="C25" s="25" t="s">
        <v>210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3">
        <f>SUM(D25:N25)*$O$3</f>
        <v>0</v>
      </c>
    </row>
    <row r="26" spans="1:15" ht="15">
      <c r="A26" s="23"/>
      <c r="B26" s="26" t="s">
        <v>27</v>
      </c>
      <c r="C26" s="25" t="s"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3">
        <f>SUM(D26:N26)*$O$3</f>
        <v>0</v>
      </c>
    </row>
    <row r="27" spans="1:15" ht="15">
      <c r="A27" s="23"/>
      <c r="B27" s="26" t="s">
        <v>211</v>
      </c>
      <c r="C27" s="25" t="s">
        <v>210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3">
        <f>SUM(D27:N27)*$O$3</f>
        <v>0</v>
      </c>
    </row>
    <row r="28" spans="1:15" ht="15">
      <c r="A28" s="74">
        <v>7</v>
      </c>
      <c r="B28" s="75" t="s">
        <v>23</v>
      </c>
      <c r="C28" s="76" t="s">
        <v>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125">
        <f>O29+O30</f>
        <v>0.02</v>
      </c>
    </row>
    <row r="29" spans="1:15" ht="15">
      <c r="A29" s="23"/>
      <c r="B29" s="24" t="s">
        <v>213</v>
      </c>
      <c r="C29" s="25" t="s"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3">
        <f>SUM(D29:N29)*$O$3</f>
        <v>0</v>
      </c>
    </row>
    <row r="30" spans="1:15" ht="15">
      <c r="A30" s="23"/>
      <c r="B30" s="28" t="s">
        <v>128</v>
      </c>
      <c r="C30" s="25" t="s">
        <v>0</v>
      </c>
      <c r="D30" s="12"/>
      <c r="E30" s="12"/>
      <c r="F30" s="12"/>
      <c r="G30" s="12"/>
      <c r="H30" s="12"/>
      <c r="I30" s="12">
        <v>0.02</v>
      </c>
      <c r="J30" s="12"/>
      <c r="K30" s="12"/>
      <c r="L30" s="12"/>
      <c r="M30" s="12"/>
      <c r="N30" s="12"/>
      <c r="O30" s="123">
        <f>SUM(D30:N30)*$O$3</f>
        <v>0.02</v>
      </c>
    </row>
    <row r="31" spans="1:15" ht="15">
      <c r="A31" s="74">
        <v>8</v>
      </c>
      <c r="B31" s="79" t="s">
        <v>129</v>
      </c>
      <c r="C31" s="76" t="s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5">
        <f>O32+O33+O34+O35+O36+O37+O38+O39+O40+O41</f>
        <v>0.12536</v>
      </c>
    </row>
    <row r="32" spans="1:15" ht="15">
      <c r="A32" s="23"/>
      <c r="B32" s="26" t="s">
        <v>5</v>
      </c>
      <c r="C32" s="25" t="s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3">
        <f aca="true" t="shared" si="1" ref="O32:O47">SUM(D32:N32)*$O$3</f>
        <v>0</v>
      </c>
    </row>
    <row r="33" spans="1:15" ht="15">
      <c r="A33" s="23"/>
      <c r="B33" s="26" t="s">
        <v>58</v>
      </c>
      <c r="C33" s="25" t="s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3">
        <f t="shared" si="1"/>
        <v>0</v>
      </c>
    </row>
    <row r="34" spans="1:15" ht="15">
      <c r="A34" s="23"/>
      <c r="B34" s="26" t="s">
        <v>8</v>
      </c>
      <c r="C34" s="25" t="s">
        <v>0</v>
      </c>
      <c r="D34" s="12"/>
      <c r="E34" s="12"/>
      <c r="F34" s="12"/>
      <c r="G34" s="12"/>
      <c r="H34" s="12"/>
      <c r="I34" s="12"/>
      <c r="J34" s="12">
        <v>0.0852</v>
      </c>
      <c r="K34" s="12"/>
      <c r="L34" s="12"/>
      <c r="M34" s="12"/>
      <c r="N34" s="12"/>
      <c r="O34" s="123">
        <f t="shared" si="1"/>
        <v>0.0852</v>
      </c>
    </row>
    <row r="35" spans="1:15" ht="15">
      <c r="A35" s="23"/>
      <c r="B35" s="24" t="s">
        <v>18</v>
      </c>
      <c r="C35" s="25" t="s"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3">
        <f t="shared" si="1"/>
        <v>0</v>
      </c>
    </row>
    <row r="36" spans="1:15" ht="15">
      <c r="A36" s="23"/>
      <c r="B36" s="24" t="s">
        <v>24</v>
      </c>
      <c r="C36" s="25" t="s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3">
        <f t="shared" si="1"/>
        <v>0</v>
      </c>
    </row>
    <row r="37" spans="1:15" ht="15">
      <c r="A37" s="23"/>
      <c r="B37" s="24" t="s">
        <v>34</v>
      </c>
      <c r="C37" s="25" t="s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3">
        <f t="shared" si="1"/>
        <v>0</v>
      </c>
    </row>
    <row r="38" spans="1:15" ht="15">
      <c r="A38" s="23"/>
      <c r="B38" s="24" t="s">
        <v>36</v>
      </c>
      <c r="C38" s="25" t="s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3">
        <f t="shared" si="1"/>
        <v>0</v>
      </c>
    </row>
    <row r="39" spans="1:15" ht="15">
      <c r="A39" s="23"/>
      <c r="B39" s="24" t="s">
        <v>37</v>
      </c>
      <c r="C39" s="25" t="s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3">
        <f t="shared" si="1"/>
        <v>0</v>
      </c>
    </row>
    <row r="40" spans="1:15" ht="15">
      <c r="A40" s="23"/>
      <c r="B40" s="26" t="s">
        <v>38</v>
      </c>
      <c r="C40" s="25" t="s">
        <v>0</v>
      </c>
      <c r="D40" s="12">
        <v>0.036</v>
      </c>
      <c r="E40" s="12"/>
      <c r="F40" s="12"/>
      <c r="G40" s="12"/>
      <c r="H40" s="12"/>
      <c r="I40" s="12"/>
      <c r="J40" s="12"/>
      <c r="K40" s="12">
        <v>0.00416</v>
      </c>
      <c r="L40" s="12"/>
      <c r="M40" s="12"/>
      <c r="N40" s="12"/>
      <c r="O40" s="123">
        <f t="shared" si="1"/>
        <v>0.040159999999999994</v>
      </c>
    </row>
    <row r="41" spans="1:15" ht="15">
      <c r="A41" s="23"/>
      <c r="B41" s="26" t="s">
        <v>205</v>
      </c>
      <c r="C41" s="25" t="s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3">
        <f t="shared" si="1"/>
        <v>0</v>
      </c>
    </row>
    <row r="42" spans="1:15" ht="15">
      <c r="A42" s="74">
        <v>9</v>
      </c>
      <c r="B42" s="76" t="s">
        <v>31</v>
      </c>
      <c r="C42" s="76" t="s">
        <v>0</v>
      </c>
      <c r="D42" s="12"/>
      <c r="E42" s="12"/>
      <c r="F42" s="12"/>
      <c r="G42" s="12"/>
      <c r="H42" s="12"/>
      <c r="I42" s="12"/>
      <c r="J42" s="12"/>
      <c r="K42" s="12">
        <f>0.00333+0.00375</f>
        <v>0.0070799999999999995</v>
      </c>
      <c r="L42" s="12"/>
      <c r="M42" s="12"/>
      <c r="N42" s="12"/>
      <c r="O42" s="124">
        <f t="shared" si="1"/>
        <v>0.0070799999999999995</v>
      </c>
    </row>
    <row r="43" spans="1:15" ht="15">
      <c r="A43" s="74">
        <v>10</v>
      </c>
      <c r="B43" s="76" t="s">
        <v>39</v>
      </c>
      <c r="C43" s="76" t="s">
        <v>0</v>
      </c>
      <c r="D43" s="12">
        <v>0.0054</v>
      </c>
      <c r="E43" s="12"/>
      <c r="F43" s="12">
        <v>0.008</v>
      </c>
      <c r="G43" s="12"/>
      <c r="H43" s="12"/>
      <c r="I43" s="12"/>
      <c r="J43" s="12"/>
      <c r="K43" s="12"/>
      <c r="L43" s="12">
        <v>0.01</v>
      </c>
      <c r="M43" s="12"/>
      <c r="N43" s="12"/>
      <c r="O43" s="124">
        <f t="shared" si="1"/>
        <v>0.0234</v>
      </c>
    </row>
    <row r="44" spans="1:15" ht="15">
      <c r="A44" s="74">
        <v>11</v>
      </c>
      <c r="B44" s="76" t="s">
        <v>42</v>
      </c>
      <c r="C44" s="76" t="s">
        <v>0</v>
      </c>
      <c r="D44" s="107">
        <v>0.00045</v>
      </c>
      <c r="E44" s="107"/>
      <c r="F44" s="107"/>
      <c r="G44" s="107"/>
      <c r="H44" s="107">
        <v>0.00015</v>
      </c>
      <c r="I44" s="107">
        <v>0.0015</v>
      </c>
      <c r="J44" s="107">
        <v>0.00045</v>
      </c>
      <c r="K44" s="107">
        <f>0.00071+0.00013</f>
        <v>0.00084</v>
      </c>
      <c r="L44" s="107"/>
      <c r="M44" s="107"/>
      <c r="N44" s="107"/>
      <c r="O44" s="124">
        <f t="shared" si="1"/>
        <v>0.00339</v>
      </c>
    </row>
    <row r="45" spans="1:15" ht="15">
      <c r="A45" s="74">
        <v>12</v>
      </c>
      <c r="B45" s="76" t="s">
        <v>25</v>
      </c>
      <c r="C45" s="76" t="s">
        <v>0</v>
      </c>
      <c r="D45" s="12">
        <v>0.0036</v>
      </c>
      <c r="E45" s="12"/>
      <c r="F45" s="12"/>
      <c r="G45" s="12"/>
      <c r="H45" s="12">
        <v>0.003</v>
      </c>
      <c r="I45" s="12"/>
      <c r="J45" s="12"/>
      <c r="K45" s="12">
        <f>0.0025+0.0025</f>
        <v>0.005</v>
      </c>
      <c r="L45" s="12"/>
      <c r="M45" s="12"/>
      <c r="N45" s="12"/>
      <c r="O45" s="124">
        <f t="shared" si="1"/>
        <v>0.0116</v>
      </c>
    </row>
    <row r="46" spans="1:15" ht="15">
      <c r="A46" s="74">
        <v>13</v>
      </c>
      <c r="B46" s="76" t="s">
        <v>26</v>
      </c>
      <c r="C46" s="76" t="s">
        <v>0</v>
      </c>
      <c r="D46" s="12"/>
      <c r="E46" s="12"/>
      <c r="F46" s="12"/>
      <c r="G46" s="12"/>
      <c r="H46" s="12"/>
      <c r="I46" s="12">
        <v>0.005</v>
      </c>
      <c r="J46" s="12">
        <v>0.005</v>
      </c>
      <c r="K46" s="12"/>
      <c r="L46" s="12"/>
      <c r="M46" s="12"/>
      <c r="N46" s="12"/>
      <c r="O46" s="124">
        <f t="shared" si="1"/>
        <v>0.01</v>
      </c>
    </row>
    <row r="47" spans="1:15" ht="15">
      <c r="A47" s="74">
        <v>14</v>
      </c>
      <c r="B47" s="76" t="s">
        <v>44</v>
      </c>
      <c r="C47" s="76" t="s"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4">
        <f t="shared" si="1"/>
        <v>0</v>
      </c>
    </row>
    <row r="48" spans="1:15" ht="15">
      <c r="A48" s="74">
        <v>15</v>
      </c>
      <c r="B48" s="75" t="s">
        <v>130</v>
      </c>
      <c r="C48" s="76" t="s"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5">
        <f>O49+O50+O51+O52+O53</f>
        <v>0</v>
      </c>
    </row>
    <row r="49" spans="1:15" ht="15">
      <c r="A49" s="23"/>
      <c r="B49" s="24" t="s">
        <v>207</v>
      </c>
      <c r="C49" s="25" t="s"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3">
        <f aca="true" t="shared" si="2" ref="O49:O58">SUM(D49:N49)*$O$3</f>
        <v>0</v>
      </c>
    </row>
    <row r="50" spans="1:15" ht="15">
      <c r="A50" s="23"/>
      <c r="B50" s="24" t="s">
        <v>233</v>
      </c>
      <c r="C50" s="25" t="s"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3">
        <f t="shared" si="2"/>
        <v>0</v>
      </c>
    </row>
    <row r="51" spans="1:15" ht="15">
      <c r="A51" s="23"/>
      <c r="B51" s="24" t="s">
        <v>258</v>
      </c>
      <c r="C51" s="25" t="s"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3">
        <f t="shared" si="2"/>
        <v>0</v>
      </c>
    </row>
    <row r="52" spans="1:15" ht="15">
      <c r="A52" s="23"/>
      <c r="B52" s="24" t="s">
        <v>208</v>
      </c>
      <c r="C52" s="25" t="s"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3">
        <f t="shared" si="2"/>
        <v>0</v>
      </c>
    </row>
    <row r="53" spans="1:15" ht="15">
      <c r="A53" s="23"/>
      <c r="B53" s="26" t="s">
        <v>29</v>
      </c>
      <c r="C53" s="25" t="s"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3">
        <f t="shared" si="2"/>
        <v>0</v>
      </c>
    </row>
    <row r="54" spans="1:15" ht="15">
      <c r="A54" s="74">
        <v>16</v>
      </c>
      <c r="B54" s="76" t="s">
        <v>131</v>
      </c>
      <c r="C54" s="76" t="s">
        <v>0</v>
      </c>
      <c r="D54" s="12">
        <v>0.02376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4">
        <f t="shared" si="2"/>
        <v>0.02376</v>
      </c>
    </row>
    <row r="55" spans="1:15" ht="15">
      <c r="A55" s="74">
        <v>17</v>
      </c>
      <c r="B55" s="76" t="s">
        <v>132</v>
      </c>
      <c r="C55" s="76" t="s">
        <v>0</v>
      </c>
      <c r="D55" s="12">
        <v>0.0036</v>
      </c>
      <c r="E55" s="12"/>
      <c r="F55" s="12"/>
      <c r="G55" s="12"/>
      <c r="H55" s="12"/>
      <c r="I55" s="12"/>
      <c r="J55" s="12"/>
      <c r="K55" s="12">
        <v>0.0125</v>
      </c>
      <c r="L55" s="12"/>
      <c r="M55" s="12"/>
      <c r="N55" s="12"/>
      <c r="O55" s="124">
        <f t="shared" si="2"/>
        <v>0.0161</v>
      </c>
    </row>
    <row r="56" spans="1:15" ht="15">
      <c r="A56" s="74">
        <v>18</v>
      </c>
      <c r="B56" s="76" t="s">
        <v>49</v>
      </c>
      <c r="C56" s="76" t="s">
        <v>0</v>
      </c>
      <c r="D56" s="12"/>
      <c r="E56" s="12"/>
      <c r="F56" s="12">
        <v>0.001</v>
      </c>
      <c r="G56" s="12"/>
      <c r="H56" s="12"/>
      <c r="I56" s="12"/>
      <c r="J56" s="12"/>
      <c r="K56" s="12"/>
      <c r="L56" s="12"/>
      <c r="M56" s="12"/>
      <c r="N56" s="12"/>
      <c r="O56" s="124">
        <f t="shared" si="2"/>
        <v>0.001</v>
      </c>
    </row>
    <row r="57" spans="1:15" ht="15">
      <c r="A57" s="74">
        <v>19</v>
      </c>
      <c r="B57" s="76" t="s">
        <v>10</v>
      </c>
      <c r="C57" s="76" t="s"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4">
        <f t="shared" si="2"/>
        <v>0</v>
      </c>
    </row>
    <row r="58" spans="1:15" ht="15">
      <c r="A58" s="74">
        <v>20</v>
      </c>
      <c r="B58" s="76" t="s">
        <v>17</v>
      </c>
      <c r="C58" s="76" t="s"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4">
        <f t="shared" si="2"/>
        <v>0</v>
      </c>
    </row>
    <row r="59" spans="1:15" ht="15">
      <c r="A59" s="74">
        <v>21</v>
      </c>
      <c r="B59" s="79" t="s">
        <v>133</v>
      </c>
      <c r="C59" s="76" t="s"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5">
        <f>O60+O61+O62+O63+O64+O65</f>
        <v>0.18799999999999997</v>
      </c>
    </row>
    <row r="60" spans="1:15" ht="15">
      <c r="A60" s="23"/>
      <c r="B60" s="24" t="s">
        <v>1</v>
      </c>
      <c r="C60" s="25" t="s"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3">
        <f aca="true" t="shared" si="3" ref="O60:O65">SUM(D60:N60)*$O$3</f>
        <v>0</v>
      </c>
    </row>
    <row r="61" spans="1:15" ht="15">
      <c r="A61" s="23"/>
      <c r="B61" s="26" t="s">
        <v>3</v>
      </c>
      <c r="C61" s="25" t="s"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3">
        <f t="shared" si="3"/>
        <v>0</v>
      </c>
    </row>
    <row r="62" spans="1:15" ht="15">
      <c r="A62" s="23"/>
      <c r="B62" s="26" t="s">
        <v>206</v>
      </c>
      <c r="C62" s="25" t="s"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3">
        <f t="shared" si="3"/>
        <v>0</v>
      </c>
    </row>
    <row r="63" spans="1:15" ht="15">
      <c r="A63" s="23"/>
      <c r="B63" s="24" t="s">
        <v>21</v>
      </c>
      <c r="C63" s="25" t="s"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3">
        <f t="shared" si="3"/>
        <v>0</v>
      </c>
    </row>
    <row r="64" spans="1:15" ht="15">
      <c r="A64" s="23"/>
      <c r="B64" s="24" t="s">
        <v>51</v>
      </c>
      <c r="C64" s="25" t="s">
        <v>0</v>
      </c>
      <c r="D64" s="12"/>
      <c r="E64" s="12"/>
      <c r="F64" s="12"/>
      <c r="G64" s="12"/>
      <c r="H64" s="12">
        <v>0.018</v>
      </c>
      <c r="I64" s="12"/>
      <c r="J64" s="12"/>
      <c r="K64" s="12"/>
      <c r="L64" s="12"/>
      <c r="M64" s="12">
        <v>0.15</v>
      </c>
      <c r="N64" s="12"/>
      <c r="O64" s="123">
        <f t="shared" si="3"/>
        <v>0.16799999999999998</v>
      </c>
    </row>
    <row r="65" spans="1:15" ht="15">
      <c r="A65" s="23"/>
      <c r="B65" s="28" t="s">
        <v>54</v>
      </c>
      <c r="C65" s="25" t="s">
        <v>0</v>
      </c>
      <c r="D65" s="12">
        <v>0.02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3">
        <f t="shared" si="3"/>
        <v>0.02</v>
      </c>
    </row>
    <row r="66" spans="1:15" ht="15">
      <c r="A66" s="74">
        <v>22</v>
      </c>
      <c r="B66" s="79" t="s">
        <v>134</v>
      </c>
      <c r="C66" s="76" t="s"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5">
        <f>O67+O68+O69+O70+O71</f>
        <v>0.02</v>
      </c>
    </row>
    <row r="67" spans="1:15" ht="15">
      <c r="A67" s="23"/>
      <c r="B67" s="26" t="s">
        <v>2</v>
      </c>
      <c r="C67" s="25" t="s">
        <v>0</v>
      </c>
      <c r="D67" s="12"/>
      <c r="E67" s="12"/>
      <c r="F67" s="12"/>
      <c r="G67" s="12"/>
      <c r="H67" s="12"/>
      <c r="I67" s="12"/>
      <c r="J67" s="12"/>
      <c r="K67" s="12"/>
      <c r="L67" s="12">
        <v>0.02</v>
      </c>
      <c r="M67" s="12"/>
      <c r="N67" s="12"/>
      <c r="O67" s="123">
        <f aca="true" t="shared" si="4" ref="O67:O72">SUM(D67:N67)*$O$3</f>
        <v>0.02</v>
      </c>
    </row>
    <row r="68" spans="1:15" ht="15">
      <c r="A68" s="23"/>
      <c r="B68" s="26" t="s">
        <v>9</v>
      </c>
      <c r="C68" s="25" t="s"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3">
        <f t="shared" si="4"/>
        <v>0</v>
      </c>
    </row>
    <row r="69" spans="1:15" ht="15">
      <c r="A69" s="23"/>
      <c r="B69" s="26" t="s">
        <v>61</v>
      </c>
      <c r="C69" s="25" t="s"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3">
        <f t="shared" si="4"/>
        <v>0</v>
      </c>
    </row>
    <row r="70" spans="1:15" ht="15">
      <c r="A70" s="23"/>
      <c r="B70" s="24" t="s">
        <v>50</v>
      </c>
      <c r="C70" s="25" t="s"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3">
        <f t="shared" si="4"/>
        <v>0</v>
      </c>
    </row>
    <row r="71" spans="1:15" ht="15">
      <c r="A71" s="23"/>
      <c r="B71" s="24" t="s">
        <v>15</v>
      </c>
      <c r="C71" s="25" t="s"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3">
        <f t="shared" si="4"/>
        <v>0</v>
      </c>
    </row>
    <row r="72" spans="1:15" ht="15">
      <c r="A72" s="74">
        <v>23</v>
      </c>
      <c r="B72" s="76" t="s">
        <v>12</v>
      </c>
      <c r="C72" s="76" t="s">
        <v>0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4">
        <f t="shared" si="4"/>
        <v>0</v>
      </c>
    </row>
    <row r="73" spans="1:15" ht="15">
      <c r="A73" s="74">
        <v>24</v>
      </c>
      <c r="B73" s="79" t="s">
        <v>135</v>
      </c>
      <c r="C73" s="76" t="s"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5">
        <f>O74+O75+O76+O77+O78+O79+O80+O81+O82+O83</f>
        <v>0.10700000000000001</v>
      </c>
    </row>
    <row r="74" spans="1:15" ht="15">
      <c r="A74" s="23"/>
      <c r="B74" s="24" t="s">
        <v>11</v>
      </c>
      <c r="C74" s="25" t="s">
        <v>0</v>
      </c>
      <c r="D74" s="12"/>
      <c r="E74" s="12"/>
      <c r="F74" s="12"/>
      <c r="G74" s="12"/>
      <c r="H74" s="12">
        <v>0.042</v>
      </c>
      <c r="I74" s="12"/>
      <c r="J74" s="12"/>
      <c r="K74" s="12"/>
      <c r="L74" s="12"/>
      <c r="M74" s="12"/>
      <c r="N74" s="12"/>
      <c r="O74" s="123">
        <f aca="true" t="shared" si="5" ref="O74:O83">SUM(D74:N74)*$O$3</f>
        <v>0.042</v>
      </c>
    </row>
    <row r="75" spans="1:15" ht="15">
      <c r="A75" s="23"/>
      <c r="B75" s="24" t="s">
        <v>22</v>
      </c>
      <c r="C75" s="25" t="s">
        <v>0</v>
      </c>
      <c r="D75" s="12"/>
      <c r="E75" s="12"/>
      <c r="F75" s="12"/>
      <c r="G75" s="12"/>
      <c r="H75" s="12"/>
      <c r="I75" s="12">
        <v>0.012</v>
      </c>
      <c r="J75" s="12"/>
      <c r="K75" s="12">
        <v>0.0175</v>
      </c>
      <c r="L75" s="12"/>
      <c r="M75" s="12"/>
      <c r="N75" s="12"/>
      <c r="O75" s="123">
        <f t="shared" si="5"/>
        <v>0.029500000000000002</v>
      </c>
    </row>
    <row r="76" spans="1:15" ht="15">
      <c r="A76" s="23"/>
      <c r="B76" s="24" t="s">
        <v>30</v>
      </c>
      <c r="C76" s="25" t="s">
        <v>0</v>
      </c>
      <c r="D76" s="12"/>
      <c r="E76" s="12"/>
      <c r="F76" s="12"/>
      <c r="G76" s="12"/>
      <c r="H76" s="12">
        <v>0.018</v>
      </c>
      <c r="I76" s="12">
        <v>0.0125</v>
      </c>
      <c r="J76" s="12"/>
      <c r="K76" s="12"/>
      <c r="L76" s="12"/>
      <c r="M76" s="12"/>
      <c r="N76" s="12"/>
      <c r="O76" s="123">
        <f t="shared" si="5"/>
        <v>0.0305</v>
      </c>
    </row>
    <row r="77" spans="1:15" ht="15">
      <c r="A77" s="23"/>
      <c r="B77" s="24" t="s">
        <v>40</v>
      </c>
      <c r="C77" s="25" t="s">
        <v>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3">
        <f t="shared" si="5"/>
        <v>0</v>
      </c>
    </row>
    <row r="78" spans="1:15" ht="15">
      <c r="A78" s="23"/>
      <c r="B78" s="24" t="s">
        <v>32</v>
      </c>
      <c r="C78" s="25" t="s">
        <v>0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3">
        <f t="shared" si="5"/>
        <v>0</v>
      </c>
    </row>
    <row r="79" spans="1:15" ht="15">
      <c r="A79" s="23"/>
      <c r="B79" s="32" t="s">
        <v>46</v>
      </c>
      <c r="C79" s="25" t="s">
        <v>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3">
        <f t="shared" si="5"/>
        <v>0</v>
      </c>
    </row>
    <row r="80" spans="1:15" ht="15">
      <c r="A80" s="23"/>
      <c r="B80" s="26" t="s">
        <v>217</v>
      </c>
      <c r="C80" s="25" t="s">
        <v>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3">
        <f t="shared" si="5"/>
        <v>0</v>
      </c>
    </row>
    <row r="81" spans="1:15" ht="15">
      <c r="A81" s="23"/>
      <c r="B81" s="26" t="s">
        <v>86</v>
      </c>
      <c r="C81" s="25" t="s"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3">
        <f t="shared" si="5"/>
        <v>0</v>
      </c>
    </row>
    <row r="82" spans="1:15" ht="15">
      <c r="A82" s="23"/>
      <c r="B82" s="24" t="s">
        <v>33</v>
      </c>
      <c r="C82" s="25" t="s">
        <v>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3">
        <f t="shared" si="5"/>
        <v>0</v>
      </c>
    </row>
    <row r="83" spans="1:15" ht="15">
      <c r="A83" s="23"/>
      <c r="B83" s="24" t="s">
        <v>45</v>
      </c>
      <c r="C83" s="25" t="s">
        <v>0</v>
      </c>
      <c r="D83" s="12"/>
      <c r="E83" s="12"/>
      <c r="F83" s="12"/>
      <c r="G83" s="12"/>
      <c r="H83" s="12"/>
      <c r="I83" s="12"/>
      <c r="J83" s="12"/>
      <c r="K83" s="12">
        <v>0.005</v>
      </c>
      <c r="L83" s="12"/>
      <c r="M83" s="12"/>
      <c r="N83" s="12"/>
      <c r="O83" s="123">
        <f t="shared" si="5"/>
        <v>0.005</v>
      </c>
    </row>
    <row r="84" spans="1:15" ht="15">
      <c r="A84" s="80">
        <v>25</v>
      </c>
      <c r="B84" s="81" t="s">
        <v>141</v>
      </c>
      <c r="C84" s="76" t="s"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5">
        <f>O85+O86+O87+O88</f>
        <v>0</v>
      </c>
    </row>
    <row r="85" spans="1:15" ht="15">
      <c r="A85" s="34"/>
      <c r="B85" s="32" t="s">
        <v>142</v>
      </c>
      <c r="C85" s="25" t="s"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3">
        <f>SUM(D85:N85)*$O$3</f>
        <v>0</v>
      </c>
    </row>
    <row r="86" spans="1:15" ht="15">
      <c r="A86" s="34"/>
      <c r="B86" s="32" t="s">
        <v>212</v>
      </c>
      <c r="C86" s="25" t="s"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3">
        <f>SUM(D86:N86)*$O$3</f>
        <v>0</v>
      </c>
    </row>
    <row r="87" spans="1:15" ht="15">
      <c r="A87" s="23"/>
      <c r="B87" s="24" t="s">
        <v>204</v>
      </c>
      <c r="C87" s="25" t="s"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3">
        <f>SUM(D87:N87)*$O$3</f>
        <v>0</v>
      </c>
    </row>
    <row r="88" spans="1:15" ht="15">
      <c r="A88" s="35"/>
      <c r="B88" s="36" t="s">
        <v>57</v>
      </c>
      <c r="C88" s="25" t="s"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3">
        <f>SUM(D88:N88)*$O$3</f>
        <v>0</v>
      </c>
    </row>
    <row r="89" spans="1:15" ht="15">
      <c r="A89" s="80">
        <v>26</v>
      </c>
      <c r="B89" s="81" t="s">
        <v>144</v>
      </c>
      <c r="C89" s="76" t="s">
        <v>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5">
        <f>O90+O91</f>
        <v>0.2</v>
      </c>
    </row>
    <row r="90" spans="1:15" ht="15">
      <c r="A90" s="23"/>
      <c r="B90" s="26" t="s">
        <v>41</v>
      </c>
      <c r="C90" s="25" t="s">
        <v>0</v>
      </c>
      <c r="D90" s="12"/>
      <c r="E90" s="12"/>
      <c r="F90" s="12"/>
      <c r="G90" s="12">
        <v>0.2</v>
      </c>
      <c r="H90" s="12"/>
      <c r="I90" s="12"/>
      <c r="J90" s="12"/>
      <c r="K90" s="12"/>
      <c r="L90" s="12"/>
      <c r="M90" s="12"/>
      <c r="N90" s="12"/>
      <c r="O90" s="123">
        <f>SUM(D90:N90)*$O$3</f>
        <v>0.2</v>
      </c>
    </row>
    <row r="91" spans="1:15" ht="15">
      <c r="A91" s="23"/>
      <c r="B91" s="26" t="s">
        <v>75</v>
      </c>
      <c r="C91" s="25" t="s">
        <v>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3">
        <f>SUM(D91:N91)*$O$3</f>
        <v>0</v>
      </c>
    </row>
    <row r="92" spans="1:15" ht="15">
      <c r="A92" s="74">
        <v>27</v>
      </c>
      <c r="B92" s="83" t="s">
        <v>95</v>
      </c>
      <c r="C92" s="76" t="s">
        <v>0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4">
        <f>SUM(D92:N92)*$O$3</f>
        <v>0</v>
      </c>
    </row>
    <row r="93" spans="1:15" ht="15">
      <c r="A93" s="74">
        <v>28</v>
      </c>
      <c r="B93" s="83" t="s">
        <v>306</v>
      </c>
      <c r="C93" s="76" t="s">
        <v>210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4">
        <f>SUM(D93:N93)*$O$3</f>
        <v>0</v>
      </c>
    </row>
    <row r="94" spans="1:15" ht="15">
      <c r="A94" s="74">
        <v>29</v>
      </c>
      <c r="B94" s="76" t="s">
        <v>52</v>
      </c>
      <c r="C94" s="76" t="s">
        <v>0</v>
      </c>
      <c r="D94" s="12">
        <v>0.00828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4">
        <f>SUM(D94:N94)*$O$3</f>
        <v>0.00828</v>
      </c>
    </row>
    <row r="95" ht="15">
      <c r="O95" s="126">
        <v>0.046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D1:F1"/>
    <mergeCell ref="H1:N1"/>
  </mergeCells>
  <printOptions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3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O95"/>
  <sheetViews>
    <sheetView zoomScalePageLayoutView="0" workbookViewId="0" topLeftCell="A1">
      <pane xSplit="3" ySplit="4" topLeftCell="D7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S82" sqref="S82"/>
    </sheetView>
  </sheetViews>
  <sheetFormatPr defaultColWidth="9.140625" defaultRowHeight="15"/>
  <cols>
    <col min="1" max="1" width="3.57421875" style="37" customWidth="1"/>
    <col min="2" max="2" width="27.7109375" style="37" customWidth="1"/>
    <col min="3" max="3" width="3.28125" style="37" customWidth="1"/>
    <col min="4" max="4" width="17.00390625" style="4" bestFit="1" customWidth="1"/>
    <col min="5" max="5" width="9.8515625" style="4" bestFit="1" customWidth="1"/>
    <col min="6" max="6" width="9.00390625" style="4" customWidth="1"/>
    <col min="7" max="7" width="12.7109375" style="4" customWidth="1"/>
    <col min="8" max="8" width="15.57421875" style="4" bestFit="1" customWidth="1"/>
    <col min="9" max="9" width="15.00390625" style="4" bestFit="1" customWidth="1"/>
    <col min="10" max="10" width="16.8515625" style="4" bestFit="1" customWidth="1"/>
    <col min="11" max="11" width="18.421875" style="4" bestFit="1" customWidth="1"/>
    <col min="12" max="12" width="10.421875" style="4" bestFit="1" customWidth="1"/>
    <col min="13" max="13" width="12.140625" style="4" customWidth="1"/>
    <col min="14" max="14" width="13.28125" style="4" bestFit="1" customWidth="1"/>
    <col min="15" max="15" width="15.28125" style="127" bestFit="1" customWidth="1"/>
  </cols>
  <sheetData>
    <row r="1" spans="1:15" ht="51.75" customHeight="1">
      <c r="A1" s="14"/>
      <c r="B1" s="128" t="s">
        <v>148</v>
      </c>
      <c r="C1" s="16"/>
      <c r="D1" s="141" t="s">
        <v>227</v>
      </c>
      <c r="E1" s="142"/>
      <c r="F1" s="142"/>
      <c r="G1" s="143"/>
      <c r="H1" s="136" t="s">
        <v>271</v>
      </c>
      <c r="I1" s="144" t="s">
        <v>228</v>
      </c>
      <c r="J1" s="144"/>
      <c r="K1" s="144"/>
      <c r="L1" s="144"/>
      <c r="M1" s="144"/>
      <c r="N1" s="144"/>
      <c r="O1" s="129" t="s">
        <v>149</v>
      </c>
    </row>
    <row r="2" spans="1:15" s="2" customFormat="1" ht="51.75" customHeight="1">
      <c r="A2" s="17"/>
      <c r="B2" s="109" t="s">
        <v>263</v>
      </c>
      <c r="C2" s="18"/>
      <c r="D2" s="131" t="s">
        <v>284</v>
      </c>
      <c r="E2" s="131" t="s">
        <v>251</v>
      </c>
      <c r="F2" s="131" t="s">
        <v>285</v>
      </c>
      <c r="G2" s="131" t="s">
        <v>234</v>
      </c>
      <c r="H2" s="131" t="s">
        <v>59</v>
      </c>
      <c r="I2" s="131" t="s">
        <v>245</v>
      </c>
      <c r="J2" s="131" t="s">
        <v>286</v>
      </c>
      <c r="K2" s="131" t="s">
        <v>89</v>
      </c>
      <c r="L2" s="131" t="s">
        <v>254</v>
      </c>
      <c r="M2" s="131" t="s">
        <v>288</v>
      </c>
      <c r="N2" s="131" t="s">
        <v>232</v>
      </c>
      <c r="O2" s="119" t="s">
        <v>226</v>
      </c>
    </row>
    <row r="3" spans="1:15" ht="23.25" customHeight="1">
      <c r="A3" s="19"/>
      <c r="B3" s="20" t="s">
        <v>68</v>
      </c>
      <c r="C3" s="2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10" t="s">
        <v>214</v>
      </c>
    </row>
    <row r="4" spans="1:15" s="106" customFormat="1" ht="15.75">
      <c r="A4" s="19"/>
      <c r="B4" s="20" t="s">
        <v>69</v>
      </c>
      <c r="C4" s="22"/>
      <c r="D4" s="130" t="s">
        <v>273</v>
      </c>
      <c r="E4" s="130" t="s">
        <v>252</v>
      </c>
      <c r="F4" s="130" t="s">
        <v>299</v>
      </c>
      <c r="G4" s="130" t="s">
        <v>76</v>
      </c>
      <c r="H4" s="130" t="s">
        <v>77</v>
      </c>
      <c r="I4" s="130" t="s">
        <v>80</v>
      </c>
      <c r="J4" s="130" t="s">
        <v>287</v>
      </c>
      <c r="K4" s="130" t="s">
        <v>239</v>
      </c>
      <c r="L4" s="130" t="s">
        <v>240</v>
      </c>
      <c r="M4" s="130" t="s">
        <v>77</v>
      </c>
      <c r="N4" s="130" t="s">
        <v>241</v>
      </c>
      <c r="O4" s="120"/>
    </row>
    <row r="5" spans="1:15" ht="15">
      <c r="A5" s="19"/>
      <c r="B5" s="20"/>
      <c r="C5" s="22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121"/>
    </row>
    <row r="6" spans="1:15" ht="15">
      <c r="A6" s="74">
        <v>1</v>
      </c>
      <c r="B6" s="75" t="s">
        <v>48</v>
      </c>
      <c r="C6" s="76" t="s">
        <v>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122">
        <f>O7+O8+O9</f>
        <v>0.0801</v>
      </c>
    </row>
    <row r="7" spans="1:15" ht="15">
      <c r="A7" s="23"/>
      <c r="B7" s="24" t="s">
        <v>4</v>
      </c>
      <c r="C7" s="25" t="s">
        <v>0</v>
      </c>
      <c r="D7" s="64"/>
      <c r="E7" s="64"/>
      <c r="F7" s="132">
        <v>0.03</v>
      </c>
      <c r="G7" s="64"/>
      <c r="H7" s="12"/>
      <c r="I7" s="64"/>
      <c r="J7" s="64"/>
      <c r="K7" s="64"/>
      <c r="L7" s="64"/>
      <c r="M7" s="64"/>
      <c r="N7" s="64"/>
      <c r="O7" s="123">
        <f>SUM(D7:N7)*$O$3</f>
        <v>0.03</v>
      </c>
    </row>
    <row r="8" spans="1:15" ht="15">
      <c r="A8" s="23"/>
      <c r="B8" s="26" t="s">
        <v>48</v>
      </c>
      <c r="C8" s="25" t="s">
        <v>0</v>
      </c>
      <c r="D8" s="12"/>
      <c r="E8" s="12"/>
      <c r="F8" s="12"/>
      <c r="G8" s="12"/>
      <c r="H8" s="12"/>
      <c r="I8" s="12"/>
      <c r="J8" s="12"/>
      <c r="K8" s="12"/>
      <c r="L8" s="12">
        <v>0.0131</v>
      </c>
      <c r="M8" s="12"/>
      <c r="N8" s="12">
        <v>0.03</v>
      </c>
      <c r="O8" s="123">
        <f>SUM(D8:N8)*$O$3</f>
        <v>0.0431</v>
      </c>
    </row>
    <row r="9" spans="1:15" ht="15">
      <c r="A9" s="23"/>
      <c r="B9" s="24" t="s">
        <v>43</v>
      </c>
      <c r="C9" s="25" t="s">
        <v>0</v>
      </c>
      <c r="D9" s="12"/>
      <c r="E9" s="12"/>
      <c r="F9" s="12"/>
      <c r="G9" s="12"/>
      <c r="H9" s="12"/>
      <c r="I9" s="12"/>
      <c r="J9" s="12"/>
      <c r="K9" s="12"/>
      <c r="L9" s="12">
        <v>0.007</v>
      </c>
      <c r="M9" s="12"/>
      <c r="N9" s="12"/>
      <c r="O9" s="123">
        <f>SUM(D9:N9)*$O$3</f>
        <v>0.007</v>
      </c>
    </row>
    <row r="10" spans="1:15" ht="15">
      <c r="A10" s="74">
        <v>2</v>
      </c>
      <c r="B10" s="76" t="s">
        <v>111</v>
      </c>
      <c r="C10" s="76" t="s"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0.03</v>
      </c>
      <c r="O10" s="124">
        <f>SUM(D10:N10)*$O$3</f>
        <v>0.03</v>
      </c>
    </row>
    <row r="11" spans="1:15" ht="15">
      <c r="A11" s="74">
        <v>3</v>
      </c>
      <c r="B11" s="75" t="s">
        <v>215</v>
      </c>
      <c r="C11" s="76" t="s">
        <v>0</v>
      </c>
      <c r="D11" s="12"/>
      <c r="E11" s="12"/>
      <c r="F11" s="12"/>
      <c r="G11" s="12"/>
      <c r="H11" s="12"/>
      <c r="I11" s="12"/>
      <c r="J11" s="12">
        <v>0.02</v>
      </c>
      <c r="K11" s="12"/>
      <c r="L11" s="12"/>
      <c r="M11" s="12"/>
      <c r="N11" s="12"/>
      <c r="O11" s="124">
        <f>SUM(D11:N11)*$O$3</f>
        <v>0.02</v>
      </c>
    </row>
    <row r="12" spans="1:15" ht="15">
      <c r="A12" s="74">
        <v>4</v>
      </c>
      <c r="B12" s="75" t="s">
        <v>123</v>
      </c>
      <c r="C12" s="76" t="s">
        <v>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125">
        <f>O13</f>
        <v>0.0244</v>
      </c>
    </row>
    <row r="13" spans="1:15" ht="15">
      <c r="A13" s="23"/>
      <c r="B13" s="26" t="s">
        <v>209</v>
      </c>
      <c r="C13" s="25" t="s">
        <v>0</v>
      </c>
      <c r="D13" s="12"/>
      <c r="E13" s="12"/>
      <c r="F13" s="12"/>
      <c r="G13" s="12"/>
      <c r="H13" s="12"/>
      <c r="I13" s="12"/>
      <c r="J13" s="12">
        <v>0.0244</v>
      </c>
      <c r="K13" s="12"/>
      <c r="L13" s="12"/>
      <c r="M13" s="12"/>
      <c r="N13" s="12"/>
      <c r="O13" s="123">
        <f aca="true" t="shared" si="0" ref="O13:O18">SUM(D13:N13)*$O$3</f>
        <v>0.0244</v>
      </c>
    </row>
    <row r="14" spans="1:15" s="3" customFormat="1" ht="15">
      <c r="A14" s="30"/>
      <c r="B14" s="24" t="s">
        <v>218</v>
      </c>
      <c r="C14" s="25" t="s">
        <v>210</v>
      </c>
      <c r="D14" s="12"/>
      <c r="E14" s="12"/>
      <c r="F14" s="12"/>
      <c r="G14" s="12"/>
      <c r="H14" s="13"/>
      <c r="I14" s="12"/>
      <c r="J14" s="12"/>
      <c r="K14" s="12"/>
      <c r="L14" s="12"/>
      <c r="M14" s="12"/>
      <c r="N14" s="12"/>
      <c r="O14" s="123">
        <f t="shared" si="0"/>
        <v>0</v>
      </c>
    </row>
    <row r="15" spans="1:15" s="3" customFormat="1" ht="15">
      <c r="A15" s="30"/>
      <c r="B15" s="24" t="s">
        <v>224</v>
      </c>
      <c r="C15" s="25" t="s">
        <v>210</v>
      </c>
      <c r="D15" s="12"/>
      <c r="E15" s="12"/>
      <c r="F15" s="12"/>
      <c r="G15" s="12"/>
      <c r="H15" s="13"/>
      <c r="I15" s="12"/>
      <c r="J15" s="12"/>
      <c r="K15" s="12"/>
      <c r="L15" s="12"/>
      <c r="M15" s="12"/>
      <c r="N15" s="12"/>
      <c r="O15" s="123">
        <f t="shared" si="0"/>
        <v>0</v>
      </c>
    </row>
    <row r="16" spans="1:15" ht="15">
      <c r="A16" s="23"/>
      <c r="B16" s="24" t="s">
        <v>225</v>
      </c>
      <c r="C16" s="25" t="s">
        <v>210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3">
        <f t="shared" si="0"/>
        <v>0</v>
      </c>
    </row>
    <row r="17" spans="1:15" ht="15">
      <c r="A17" s="23"/>
      <c r="B17" s="24" t="s">
        <v>221</v>
      </c>
      <c r="C17" s="25" t="s">
        <v>210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3">
        <f t="shared" si="0"/>
        <v>0</v>
      </c>
    </row>
    <row r="18" spans="1:15" ht="15">
      <c r="A18" s="23"/>
      <c r="B18" s="24" t="s">
        <v>223</v>
      </c>
      <c r="C18" s="25" t="s"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3">
        <f t="shared" si="0"/>
        <v>0</v>
      </c>
    </row>
    <row r="19" spans="1:15" ht="15">
      <c r="A19" s="74">
        <v>5</v>
      </c>
      <c r="B19" s="76" t="s">
        <v>126</v>
      </c>
      <c r="C19" s="76" t="s"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5">
        <f>O20+O23+O21</f>
        <v>0.0518</v>
      </c>
    </row>
    <row r="20" spans="1:15" ht="15">
      <c r="A20" s="23"/>
      <c r="B20" s="26" t="s">
        <v>19</v>
      </c>
      <c r="C20" s="25" t="s"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3">
        <f>SUM(D20:N20)*$O$3</f>
        <v>0</v>
      </c>
    </row>
    <row r="21" spans="1:15" ht="15">
      <c r="A21" s="23"/>
      <c r="B21" s="26" t="s">
        <v>242</v>
      </c>
      <c r="C21" s="25" t="s">
        <v>0</v>
      </c>
      <c r="D21" s="12"/>
      <c r="E21" s="12"/>
      <c r="F21" s="12"/>
      <c r="G21" s="12"/>
      <c r="H21" s="12"/>
      <c r="I21" s="12"/>
      <c r="J21" s="12"/>
      <c r="K21" s="12"/>
      <c r="L21" s="12">
        <v>0.0518</v>
      </c>
      <c r="M21" s="12"/>
      <c r="N21" s="12"/>
      <c r="O21" s="123">
        <f>SUM(D21:N21)*$O$3</f>
        <v>0.0518</v>
      </c>
    </row>
    <row r="22" spans="1:15" ht="15">
      <c r="A22" s="23"/>
      <c r="B22" s="26" t="s">
        <v>219</v>
      </c>
      <c r="C22" s="25" t="s">
        <v>220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3">
        <f>SUM(D22:N22)*$O$3</f>
        <v>0</v>
      </c>
    </row>
    <row r="23" spans="1:15" ht="15">
      <c r="A23" s="30"/>
      <c r="B23" s="24" t="s">
        <v>20</v>
      </c>
      <c r="C23" s="25" t="s"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3">
        <f>SUM(D23:N23)*$O$3</f>
        <v>0</v>
      </c>
    </row>
    <row r="24" spans="1:15" ht="15">
      <c r="A24" s="74">
        <v>6</v>
      </c>
      <c r="B24" s="75" t="s">
        <v>127</v>
      </c>
      <c r="C24" s="76" t="s"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5">
        <f>O26</f>
        <v>0</v>
      </c>
    </row>
    <row r="25" spans="1:15" ht="15">
      <c r="A25" s="23"/>
      <c r="B25" s="26" t="s">
        <v>222</v>
      </c>
      <c r="C25" s="25" t="s">
        <v>210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3">
        <f>SUM(D25:N25)*$O$3</f>
        <v>0</v>
      </c>
    </row>
    <row r="26" spans="1:15" ht="15">
      <c r="A26" s="23"/>
      <c r="B26" s="26" t="s">
        <v>27</v>
      </c>
      <c r="C26" s="25" t="s"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3">
        <f>SUM(D26:N26)*$O$3</f>
        <v>0</v>
      </c>
    </row>
    <row r="27" spans="1:15" ht="15">
      <c r="A27" s="23"/>
      <c r="B27" s="26" t="s">
        <v>211</v>
      </c>
      <c r="C27" s="25" t="s">
        <v>210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3">
        <f>SUM(D27:N27)*$O$3</f>
        <v>0</v>
      </c>
    </row>
    <row r="28" spans="1:15" ht="15">
      <c r="A28" s="74">
        <v>7</v>
      </c>
      <c r="B28" s="75" t="s">
        <v>23</v>
      </c>
      <c r="C28" s="76" t="s">
        <v>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125">
        <f>O29+O30</f>
        <v>0.0612</v>
      </c>
    </row>
    <row r="29" spans="1:15" ht="15">
      <c r="A29" s="23"/>
      <c r="B29" s="24" t="s">
        <v>213</v>
      </c>
      <c r="C29" s="25" t="s">
        <v>0</v>
      </c>
      <c r="D29" s="12"/>
      <c r="E29" s="12"/>
      <c r="F29" s="12"/>
      <c r="G29" s="12"/>
      <c r="H29" s="12"/>
      <c r="I29" s="12"/>
      <c r="J29" s="12"/>
      <c r="K29" s="12">
        <v>0.0612</v>
      </c>
      <c r="L29" s="12"/>
      <c r="M29" s="12"/>
      <c r="N29" s="12"/>
      <c r="O29" s="123">
        <f>SUM(D29:N29)*$O$3</f>
        <v>0.0612</v>
      </c>
    </row>
    <row r="30" spans="1:15" ht="15">
      <c r="A30" s="23"/>
      <c r="B30" s="28" t="s">
        <v>128</v>
      </c>
      <c r="C30" s="25" t="s"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3">
        <f>SUM(D30:N30)*$O$3</f>
        <v>0</v>
      </c>
    </row>
    <row r="31" spans="1:15" ht="15">
      <c r="A31" s="74">
        <v>8</v>
      </c>
      <c r="B31" s="79" t="s">
        <v>129</v>
      </c>
      <c r="C31" s="76" t="s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5">
        <f>O32+O33+O34+O35+O36+O37+O38+O39+O40+O41</f>
        <v>0.044</v>
      </c>
    </row>
    <row r="32" spans="1:15" ht="15">
      <c r="A32" s="23"/>
      <c r="B32" s="26" t="s">
        <v>5</v>
      </c>
      <c r="C32" s="25" t="s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3">
        <f aca="true" t="shared" si="1" ref="O32:O47">SUM(D32:N32)*$O$3</f>
        <v>0</v>
      </c>
    </row>
    <row r="33" spans="1:15" ht="15">
      <c r="A33" s="23"/>
      <c r="B33" s="26" t="s">
        <v>58</v>
      </c>
      <c r="C33" s="25" t="s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3">
        <f t="shared" si="1"/>
        <v>0</v>
      </c>
    </row>
    <row r="34" spans="1:15" ht="15">
      <c r="A34" s="23"/>
      <c r="B34" s="26" t="s">
        <v>8</v>
      </c>
      <c r="C34" s="25" t="s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3">
        <f t="shared" si="1"/>
        <v>0</v>
      </c>
    </row>
    <row r="35" spans="1:15" ht="15">
      <c r="A35" s="23"/>
      <c r="B35" s="24" t="s">
        <v>18</v>
      </c>
      <c r="C35" s="25" t="s"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3">
        <f t="shared" si="1"/>
        <v>0</v>
      </c>
    </row>
    <row r="36" spans="1:15" ht="15">
      <c r="A36" s="23"/>
      <c r="B36" s="24" t="s">
        <v>24</v>
      </c>
      <c r="C36" s="25" t="s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3">
        <f t="shared" si="1"/>
        <v>0</v>
      </c>
    </row>
    <row r="37" spans="1:15" ht="15">
      <c r="A37" s="23"/>
      <c r="B37" s="24" t="s">
        <v>34</v>
      </c>
      <c r="C37" s="25" t="s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3">
        <f t="shared" si="1"/>
        <v>0</v>
      </c>
    </row>
    <row r="38" spans="1:15" ht="15">
      <c r="A38" s="23"/>
      <c r="B38" s="24" t="s">
        <v>36</v>
      </c>
      <c r="C38" s="25" t="s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3">
        <f t="shared" si="1"/>
        <v>0</v>
      </c>
    </row>
    <row r="39" spans="1:15" ht="15">
      <c r="A39" s="23"/>
      <c r="B39" s="24" t="s">
        <v>37</v>
      </c>
      <c r="C39" s="25" t="s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3">
        <f t="shared" si="1"/>
        <v>0</v>
      </c>
    </row>
    <row r="40" spans="1:15" ht="15">
      <c r="A40" s="23"/>
      <c r="B40" s="26" t="s">
        <v>38</v>
      </c>
      <c r="C40" s="25" t="s">
        <v>0</v>
      </c>
      <c r="D40" s="12">
        <v>0.044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3">
        <f t="shared" si="1"/>
        <v>0.044</v>
      </c>
    </row>
    <row r="41" spans="1:15" ht="15">
      <c r="A41" s="23"/>
      <c r="B41" s="26" t="s">
        <v>205</v>
      </c>
      <c r="C41" s="25" t="s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3">
        <f t="shared" si="1"/>
        <v>0</v>
      </c>
    </row>
    <row r="42" spans="1:15" ht="15">
      <c r="A42" s="74">
        <v>9</v>
      </c>
      <c r="B42" s="76" t="s">
        <v>31</v>
      </c>
      <c r="C42" s="76" t="s">
        <v>0</v>
      </c>
      <c r="D42" s="12"/>
      <c r="E42" s="12"/>
      <c r="F42" s="12"/>
      <c r="G42" s="12"/>
      <c r="H42" s="12"/>
      <c r="I42" s="12"/>
      <c r="J42" s="12"/>
      <c r="K42" s="12"/>
      <c r="L42" s="12">
        <v>0.00225</v>
      </c>
      <c r="M42" s="12"/>
      <c r="N42" s="12"/>
      <c r="O42" s="124">
        <f t="shared" si="1"/>
        <v>0.00225</v>
      </c>
    </row>
    <row r="43" spans="1:15" ht="15">
      <c r="A43" s="74">
        <v>10</v>
      </c>
      <c r="B43" s="76" t="s">
        <v>39</v>
      </c>
      <c r="C43" s="76" t="s">
        <v>0</v>
      </c>
      <c r="D43" s="12">
        <v>0.006</v>
      </c>
      <c r="E43" s="12">
        <v>0.01</v>
      </c>
      <c r="F43" s="12"/>
      <c r="G43" s="12"/>
      <c r="H43" s="12"/>
      <c r="I43" s="12"/>
      <c r="J43" s="12">
        <v>0.0023</v>
      </c>
      <c r="K43" s="12"/>
      <c r="L43" s="12"/>
      <c r="M43" s="12">
        <v>0.008</v>
      </c>
      <c r="N43" s="12"/>
      <c r="O43" s="124">
        <f t="shared" si="1"/>
        <v>0.0263</v>
      </c>
    </row>
    <row r="44" spans="1:15" ht="15">
      <c r="A44" s="74">
        <v>11</v>
      </c>
      <c r="B44" s="76" t="s">
        <v>42</v>
      </c>
      <c r="C44" s="76" t="s">
        <v>0</v>
      </c>
      <c r="D44" s="107">
        <v>0.0005</v>
      </c>
      <c r="E44" s="107"/>
      <c r="F44" s="107"/>
      <c r="G44" s="107"/>
      <c r="H44" s="107"/>
      <c r="I44" s="107"/>
      <c r="J44" s="107">
        <f>0.00081+0.0001</f>
        <v>0.00091</v>
      </c>
      <c r="K44" s="107">
        <v>0.00054</v>
      </c>
      <c r="L44" s="107">
        <f>0.0003+0.00008</f>
        <v>0.00037999999999999997</v>
      </c>
      <c r="M44" s="107"/>
      <c r="N44" s="107"/>
      <c r="O44" s="124">
        <f t="shared" si="1"/>
        <v>0.00233</v>
      </c>
    </row>
    <row r="45" spans="1:15" ht="15">
      <c r="A45" s="74">
        <v>12</v>
      </c>
      <c r="B45" s="76" t="s">
        <v>25</v>
      </c>
      <c r="C45" s="76" t="s">
        <v>0</v>
      </c>
      <c r="D45" s="12"/>
      <c r="E45" s="12"/>
      <c r="F45" s="12"/>
      <c r="G45" s="12"/>
      <c r="H45" s="12"/>
      <c r="I45" s="12"/>
      <c r="J45" s="12">
        <v>0.0046</v>
      </c>
      <c r="K45" s="12"/>
      <c r="L45" s="12">
        <v>0.0042</v>
      </c>
      <c r="M45" s="12"/>
      <c r="N45" s="12"/>
      <c r="O45" s="124">
        <f t="shared" si="1"/>
        <v>0.008799999999999999</v>
      </c>
    </row>
    <row r="46" spans="1:15" ht="15">
      <c r="A46" s="74">
        <v>13</v>
      </c>
      <c r="B46" s="76" t="s">
        <v>26</v>
      </c>
      <c r="C46" s="76" t="s">
        <v>0</v>
      </c>
      <c r="D46" s="12">
        <v>0.005</v>
      </c>
      <c r="E46" s="12"/>
      <c r="F46" s="12"/>
      <c r="G46" s="12"/>
      <c r="H46" s="12"/>
      <c r="I46" s="12"/>
      <c r="J46" s="12"/>
      <c r="K46" s="12">
        <v>0.005</v>
      </c>
      <c r="L46" s="12"/>
      <c r="M46" s="12"/>
      <c r="N46" s="12"/>
      <c r="O46" s="124">
        <f t="shared" si="1"/>
        <v>0.01</v>
      </c>
    </row>
    <row r="47" spans="1:15" ht="15">
      <c r="A47" s="74">
        <v>14</v>
      </c>
      <c r="B47" s="76" t="s">
        <v>44</v>
      </c>
      <c r="C47" s="76" t="s">
        <v>0</v>
      </c>
      <c r="D47" s="12"/>
      <c r="E47" s="12"/>
      <c r="F47" s="12">
        <v>0.015</v>
      </c>
      <c r="G47" s="12"/>
      <c r="H47" s="12"/>
      <c r="I47" s="12"/>
      <c r="J47" s="12"/>
      <c r="K47" s="12"/>
      <c r="L47" s="12"/>
      <c r="M47" s="12"/>
      <c r="N47" s="12"/>
      <c r="O47" s="124">
        <f t="shared" si="1"/>
        <v>0.015</v>
      </c>
    </row>
    <row r="48" spans="1:15" ht="15">
      <c r="A48" s="74">
        <v>15</v>
      </c>
      <c r="B48" s="75" t="s">
        <v>130</v>
      </c>
      <c r="C48" s="76" t="s"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5">
        <f>O49+O50+O51+O52+O53</f>
        <v>0.1</v>
      </c>
    </row>
    <row r="49" spans="1:15" ht="15">
      <c r="A49" s="23"/>
      <c r="B49" s="24" t="s">
        <v>207</v>
      </c>
      <c r="C49" s="25" t="s">
        <v>0</v>
      </c>
      <c r="D49" s="12">
        <v>0.1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3">
        <f aca="true" t="shared" si="2" ref="O49:O58">SUM(D49:N49)*$O$3</f>
        <v>0.1</v>
      </c>
    </row>
    <row r="50" spans="1:15" ht="15">
      <c r="A50" s="23"/>
      <c r="B50" s="24" t="s">
        <v>233</v>
      </c>
      <c r="C50" s="25" t="s"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3">
        <f t="shared" si="2"/>
        <v>0</v>
      </c>
    </row>
    <row r="51" spans="1:15" ht="15">
      <c r="A51" s="23"/>
      <c r="B51" s="24" t="s">
        <v>258</v>
      </c>
      <c r="C51" s="25" t="s"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3">
        <f t="shared" si="2"/>
        <v>0</v>
      </c>
    </row>
    <row r="52" spans="1:15" ht="15">
      <c r="A52" s="23"/>
      <c r="B52" s="24" t="s">
        <v>208</v>
      </c>
      <c r="C52" s="25" t="s"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3">
        <f t="shared" si="2"/>
        <v>0</v>
      </c>
    </row>
    <row r="53" spans="1:15" ht="15">
      <c r="A53" s="23"/>
      <c r="B53" s="26" t="s">
        <v>29</v>
      </c>
      <c r="C53" s="25" t="s"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3">
        <f t="shared" si="2"/>
        <v>0</v>
      </c>
    </row>
    <row r="54" spans="1:15" ht="15">
      <c r="A54" s="74">
        <v>16</v>
      </c>
      <c r="B54" s="76" t="s">
        <v>131</v>
      </c>
      <c r="C54" s="76" t="s"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4">
        <f t="shared" si="2"/>
        <v>0</v>
      </c>
    </row>
    <row r="55" spans="1:15" ht="15">
      <c r="A55" s="74">
        <v>17</v>
      </c>
      <c r="B55" s="76" t="s">
        <v>132</v>
      </c>
      <c r="C55" s="76" t="s">
        <v>0</v>
      </c>
      <c r="D55" s="12"/>
      <c r="E55" s="12"/>
      <c r="F55" s="12"/>
      <c r="G55" s="12"/>
      <c r="H55" s="12"/>
      <c r="I55" s="12"/>
      <c r="J55" s="12">
        <v>0.005</v>
      </c>
      <c r="K55" s="12"/>
      <c r="L55" s="12">
        <v>0.0075</v>
      </c>
      <c r="M55" s="12"/>
      <c r="N55" s="12"/>
      <c r="O55" s="124">
        <f t="shared" si="2"/>
        <v>0.0125</v>
      </c>
    </row>
    <row r="56" spans="1:15" ht="15">
      <c r="A56" s="74">
        <v>18</v>
      </c>
      <c r="B56" s="76" t="s">
        <v>49</v>
      </c>
      <c r="C56" s="76" t="s">
        <v>0</v>
      </c>
      <c r="D56" s="12"/>
      <c r="E56" s="12">
        <v>0.001</v>
      </c>
      <c r="F56" s="12"/>
      <c r="G56" s="12"/>
      <c r="H56" s="12"/>
      <c r="I56" s="12"/>
      <c r="J56" s="12"/>
      <c r="K56" s="12"/>
      <c r="L56" s="12"/>
      <c r="M56" s="12"/>
      <c r="N56" s="12"/>
      <c r="O56" s="124">
        <f t="shared" si="2"/>
        <v>0.001</v>
      </c>
    </row>
    <row r="57" spans="1:15" ht="15">
      <c r="A57" s="74">
        <v>19</v>
      </c>
      <c r="B57" s="76" t="s">
        <v>10</v>
      </c>
      <c r="C57" s="76" t="s"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4">
        <f t="shared" si="2"/>
        <v>0</v>
      </c>
    </row>
    <row r="58" spans="1:15" ht="15">
      <c r="A58" s="74">
        <v>20</v>
      </c>
      <c r="B58" s="76" t="s">
        <v>17</v>
      </c>
      <c r="C58" s="76" t="s"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4">
        <f t="shared" si="2"/>
        <v>0</v>
      </c>
    </row>
    <row r="59" spans="1:15" ht="15">
      <c r="A59" s="74">
        <v>21</v>
      </c>
      <c r="B59" s="79" t="s">
        <v>133</v>
      </c>
      <c r="C59" s="76" t="s"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5">
        <f>O60+O61+O62+O63+O64+O65</f>
        <v>0.158</v>
      </c>
    </row>
    <row r="60" spans="1:15" ht="15">
      <c r="A60" s="23"/>
      <c r="B60" s="24" t="s">
        <v>1</v>
      </c>
      <c r="C60" s="25" t="s">
        <v>0</v>
      </c>
      <c r="D60" s="12"/>
      <c r="E60" s="12"/>
      <c r="F60" s="12"/>
      <c r="G60" s="12">
        <v>0.15</v>
      </c>
      <c r="H60" s="12"/>
      <c r="I60" s="12"/>
      <c r="J60" s="12"/>
      <c r="K60" s="12"/>
      <c r="L60" s="12"/>
      <c r="M60" s="12"/>
      <c r="N60" s="12"/>
      <c r="O60" s="123">
        <f aca="true" t="shared" si="3" ref="O60:O65">SUM(D60:N60)*$O$3</f>
        <v>0.15</v>
      </c>
    </row>
    <row r="61" spans="1:15" ht="15">
      <c r="A61" s="23"/>
      <c r="B61" s="26" t="s">
        <v>3</v>
      </c>
      <c r="C61" s="25" t="s"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3">
        <f t="shared" si="3"/>
        <v>0</v>
      </c>
    </row>
    <row r="62" spans="1:15" ht="15">
      <c r="A62" s="23"/>
      <c r="B62" s="26" t="s">
        <v>206</v>
      </c>
      <c r="C62" s="25" t="s"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3">
        <f t="shared" si="3"/>
        <v>0</v>
      </c>
    </row>
    <row r="63" spans="1:15" ht="15">
      <c r="A63" s="23"/>
      <c r="B63" s="24" t="s">
        <v>21</v>
      </c>
      <c r="C63" s="25" t="s">
        <v>0</v>
      </c>
      <c r="D63" s="12"/>
      <c r="E63" s="12">
        <v>0.008</v>
      </c>
      <c r="F63" s="12"/>
      <c r="G63" s="12"/>
      <c r="H63" s="12"/>
      <c r="I63" s="12"/>
      <c r="J63" s="12"/>
      <c r="K63" s="12"/>
      <c r="L63" s="12"/>
      <c r="M63" s="12"/>
      <c r="N63" s="12"/>
      <c r="O63" s="123">
        <f t="shared" si="3"/>
        <v>0.008</v>
      </c>
    </row>
    <row r="64" spans="1:15" ht="15">
      <c r="A64" s="23"/>
      <c r="B64" s="24" t="s">
        <v>51</v>
      </c>
      <c r="C64" s="25" t="s"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3">
        <f t="shared" si="3"/>
        <v>0</v>
      </c>
    </row>
    <row r="65" spans="1:15" ht="15">
      <c r="A65" s="23"/>
      <c r="B65" s="28" t="s">
        <v>54</v>
      </c>
      <c r="C65" s="25" t="s"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3">
        <f t="shared" si="3"/>
        <v>0</v>
      </c>
    </row>
    <row r="66" spans="1:15" ht="15">
      <c r="A66" s="74">
        <v>22</v>
      </c>
      <c r="B66" s="79" t="s">
        <v>134</v>
      </c>
      <c r="C66" s="76" t="s"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5">
        <f>O67+O68+O69+O70+O71</f>
        <v>0.02</v>
      </c>
    </row>
    <row r="67" spans="1:15" ht="15">
      <c r="A67" s="23"/>
      <c r="B67" s="26" t="s">
        <v>2</v>
      </c>
      <c r="C67" s="25" t="s"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3">
        <f aca="true" t="shared" si="4" ref="O67:O72">SUM(D67:N67)*$O$3</f>
        <v>0</v>
      </c>
    </row>
    <row r="68" spans="1:15" ht="15">
      <c r="A68" s="23"/>
      <c r="B68" s="26" t="s">
        <v>9</v>
      </c>
      <c r="C68" s="25" t="s"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3">
        <f t="shared" si="4"/>
        <v>0</v>
      </c>
    </row>
    <row r="69" spans="1:15" ht="15">
      <c r="A69" s="23"/>
      <c r="B69" s="26" t="s">
        <v>61</v>
      </c>
      <c r="C69" s="25" t="s"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>
        <v>0.02</v>
      </c>
      <c r="N69" s="12"/>
      <c r="O69" s="123">
        <f t="shared" si="4"/>
        <v>0.02</v>
      </c>
    </row>
    <row r="70" spans="1:15" ht="15">
      <c r="A70" s="23"/>
      <c r="B70" s="24" t="s">
        <v>50</v>
      </c>
      <c r="C70" s="25" t="s"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3">
        <f t="shared" si="4"/>
        <v>0</v>
      </c>
    </row>
    <row r="71" spans="1:15" ht="15">
      <c r="A71" s="23"/>
      <c r="B71" s="24" t="s">
        <v>15</v>
      </c>
      <c r="C71" s="25" t="s"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3">
        <f t="shared" si="4"/>
        <v>0</v>
      </c>
    </row>
    <row r="72" spans="1:15" ht="15">
      <c r="A72" s="74">
        <v>23</v>
      </c>
      <c r="B72" s="76" t="s">
        <v>12</v>
      </c>
      <c r="C72" s="76" t="s">
        <v>0</v>
      </c>
      <c r="D72" s="12"/>
      <c r="E72" s="12"/>
      <c r="F72" s="12"/>
      <c r="G72" s="12"/>
      <c r="H72" s="12"/>
      <c r="I72" s="12"/>
      <c r="J72" s="12">
        <v>0.02461</v>
      </c>
      <c r="K72" s="12"/>
      <c r="L72" s="12"/>
      <c r="M72" s="12"/>
      <c r="N72" s="12"/>
      <c r="O72" s="124">
        <f t="shared" si="4"/>
        <v>0.02461</v>
      </c>
    </row>
    <row r="73" spans="1:15" ht="15">
      <c r="A73" s="74">
        <v>24</v>
      </c>
      <c r="B73" s="79" t="s">
        <v>135</v>
      </c>
      <c r="C73" s="76" t="s"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5">
        <f>O74+O75+O76+O77+O78+O79+O80+O81+O82+O83</f>
        <v>0.16694</v>
      </c>
    </row>
    <row r="74" spans="1:15" ht="15">
      <c r="A74" s="23"/>
      <c r="B74" s="24" t="s">
        <v>11</v>
      </c>
      <c r="C74" s="25" t="s">
        <v>0</v>
      </c>
      <c r="D74" s="12"/>
      <c r="E74" s="12"/>
      <c r="F74" s="12"/>
      <c r="G74" s="12"/>
      <c r="H74" s="12"/>
      <c r="I74" s="12"/>
      <c r="J74" s="12">
        <v>0.023</v>
      </c>
      <c r="K74" s="12"/>
      <c r="L74" s="12"/>
      <c r="M74" s="12"/>
      <c r="N74" s="12"/>
      <c r="O74" s="123">
        <f aca="true" t="shared" si="5" ref="O74:O83">SUM(D74:N74)*$O$3</f>
        <v>0.023</v>
      </c>
    </row>
    <row r="75" spans="1:15" ht="15">
      <c r="A75" s="23"/>
      <c r="B75" s="24" t="s">
        <v>22</v>
      </c>
      <c r="C75" s="25" t="s">
        <v>0</v>
      </c>
      <c r="D75" s="12"/>
      <c r="E75" s="12"/>
      <c r="F75" s="12"/>
      <c r="G75" s="12"/>
      <c r="H75" s="12"/>
      <c r="I75" s="12"/>
      <c r="J75" s="12">
        <f>0.01104+0.00238</f>
        <v>0.01342</v>
      </c>
      <c r="K75" s="12"/>
      <c r="L75" s="12"/>
      <c r="M75" s="12"/>
      <c r="N75" s="12"/>
      <c r="O75" s="123">
        <f t="shared" si="5"/>
        <v>0.01342</v>
      </c>
    </row>
    <row r="76" spans="1:15" ht="15">
      <c r="A76" s="23"/>
      <c r="B76" s="24" t="s">
        <v>30</v>
      </c>
      <c r="C76" s="25" t="s">
        <v>0</v>
      </c>
      <c r="D76" s="12"/>
      <c r="E76" s="12"/>
      <c r="F76" s="12"/>
      <c r="G76" s="12"/>
      <c r="H76" s="12"/>
      <c r="I76" s="12"/>
      <c r="J76" s="12">
        <v>0.0115</v>
      </c>
      <c r="K76" s="12"/>
      <c r="L76" s="12"/>
      <c r="M76" s="12"/>
      <c r="N76" s="12"/>
      <c r="O76" s="123">
        <f t="shared" si="5"/>
        <v>0.0115</v>
      </c>
    </row>
    <row r="77" spans="1:15" ht="15">
      <c r="A77" s="23"/>
      <c r="B77" s="24" t="s">
        <v>40</v>
      </c>
      <c r="C77" s="25" t="s">
        <v>0</v>
      </c>
      <c r="D77" s="12"/>
      <c r="E77" s="12"/>
      <c r="F77" s="12"/>
      <c r="G77" s="12"/>
      <c r="H77" s="12"/>
      <c r="I77" s="12"/>
      <c r="J77" s="12">
        <v>0.046</v>
      </c>
      <c r="K77" s="12"/>
      <c r="L77" s="12"/>
      <c r="M77" s="12"/>
      <c r="N77" s="12"/>
      <c r="O77" s="123">
        <f t="shared" si="5"/>
        <v>0.046</v>
      </c>
    </row>
    <row r="78" spans="1:15" ht="15">
      <c r="A78" s="23"/>
      <c r="B78" s="24" t="s">
        <v>32</v>
      </c>
      <c r="C78" s="25" t="s">
        <v>0</v>
      </c>
      <c r="D78" s="12"/>
      <c r="E78" s="12"/>
      <c r="F78" s="12"/>
      <c r="G78" s="12"/>
      <c r="H78" s="12"/>
      <c r="I78" s="12">
        <v>0.06312</v>
      </c>
      <c r="J78" s="12"/>
      <c r="K78" s="12"/>
      <c r="L78" s="12"/>
      <c r="M78" s="12"/>
      <c r="N78" s="12"/>
      <c r="O78" s="123">
        <f t="shared" si="5"/>
        <v>0.06312</v>
      </c>
    </row>
    <row r="79" spans="1:15" ht="15">
      <c r="A79" s="23"/>
      <c r="B79" s="32" t="s">
        <v>46</v>
      </c>
      <c r="C79" s="25" t="s">
        <v>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3">
        <f t="shared" si="5"/>
        <v>0</v>
      </c>
    </row>
    <row r="80" spans="1:15" ht="15">
      <c r="A80" s="23"/>
      <c r="B80" s="26" t="s">
        <v>217</v>
      </c>
      <c r="C80" s="25" t="s">
        <v>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3">
        <f t="shared" si="5"/>
        <v>0</v>
      </c>
    </row>
    <row r="81" spans="1:15" ht="15">
      <c r="A81" s="23"/>
      <c r="B81" s="26" t="s">
        <v>86</v>
      </c>
      <c r="C81" s="25" t="s"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3">
        <f t="shared" si="5"/>
        <v>0</v>
      </c>
    </row>
    <row r="82" spans="1:15" ht="15">
      <c r="A82" s="23"/>
      <c r="B82" s="24" t="s">
        <v>33</v>
      </c>
      <c r="C82" s="25" t="s">
        <v>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3">
        <f t="shared" si="5"/>
        <v>0</v>
      </c>
    </row>
    <row r="83" spans="1:15" ht="15">
      <c r="A83" s="23"/>
      <c r="B83" s="24" t="s">
        <v>45</v>
      </c>
      <c r="C83" s="25" t="s">
        <v>0</v>
      </c>
      <c r="D83" s="12"/>
      <c r="E83" s="12"/>
      <c r="F83" s="12"/>
      <c r="G83" s="12"/>
      <c r="H83" s="12"/>
      <c r="I83" s="12"/>
      <c r="J83" s="12">
        <v>0.0069</v>
      </c>
      <c r="K83" s="12"/>
      <c r="L83" s="12">
        <v>0.003</v>
      </c>
      <c r="M83" s="12"/>
      <c r="N83" s="12"/>
      <c r="O83" s="123">
        <f t="shared" si="5"/>
        <v>0.009899999999999999</v>
      </c>
    </row>
    <row r="84" spans="1:15" ht="15">
      <c r="A84" s="80">
        <v>25</v>
      </c>
      <c r="B84" s="81" t="s">
        <v>141</v>
      </c>
      <c r="C84" s="76" t="s"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5">
        <f>O85+O86+O87+O88</f>
        <v>0</v>
      </c>
    </row>
    <row r="85" spans="1:15" ht="15">
      <c r="A85" s="34"/>
      <c r="B85" s="32" t="s">
        <v>142</v>
      </c>
      <c r="C85" s="25" t="s"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3">
        <f>SUM(D85:N85)*$O$3</f>
        <v>0</v>
      </c>
    </row>
    <row r="86" spans="1:15" ht="15">
      <c r="A86" s="34"/>
      <c r="B86" s="32" t="s">
        <v>212</v>
      </c>
      <c r="C86" s="25" t="s"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3">
        <f>SUM(D86:N86)*$O$3</f>
        <v>0</v>
      </c>
    </row>
    <row r="87" spans="1:15" ht="15">
      <c r="A87" s="23"/>
      <c r="B87" s="24" t="s">
        <v>204</v>
      </c>
      <c r="C87" s="25" t="s"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3">
        <f>SUM(D87:N87)*$O$3</f>
        <v>0</v>
      </c>
    </row>
    <row r="88" spans="1:15" ht="15">
      <c r="A88" s="35"/>
      <c r="B88" s="36" t="s">
        <v>57</v>
      </c>
      <c r="C88" s="25" t="s"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3">
        <f>SUM(D88:N88)*$O$3</f>
        <v>0</v>
      </c>
    </row>
    <row r="89" spans="1:15" ht="15">
      <c r="A89" s="80">
        <v>26</v>
      </c>
      <c r="B89" s="81" t="s">
        <v>144</v>
      </c>
      <c r="C89" s="76" t="s">
        <v>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5">
        <f>O90+O91</f>
        <v>0.2</v>
      </c>
    </row>
    <row r="90" spans="1:15" ht="15">
      <c r="A90" s="23"/>
      <c r="B90" s="26" t="s">
        <v>41</v>
      </c>
      <c r="C90" s="25" t="s">
        <v>0</v>
      </c>
      <c r="D90" s="12"/>
      <c r="E90" s="12"/>
      <c r="F90" s="12"/>
      <c r="G90" s="12"/>
      <c r="H90" s="12">
        <v>0.2</v>
      </c>
      <c r="I90" s="12"/>
      <c r="J90" s="12"/>
      <c r="K90" s="12"/>
      <c r="L90" s="12"/>
      <c r="M90" s="12"/>
      <c r="N90" s="12"/>
      <c r="O90" s="123">
        <f>SUM(D90:N90)*$O$3</f>
        <v>0.2</v>
      </c>
    </row>
    <row r="91" spans="1:15" ht="15">
      <c r="A91" s="23"/>
      <c r="B91" s="26" t="s">
        <v>75</v>
      </c>
      <c r="C91" s="25" t="s">
        <v>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3">
        <f>SUM(D91:N91)*$O$3</f>
        <v>0</v>
      </c>
    </row>
    <row r="92" spans="1:15" ht="15">
      <c r="A92" s="74">
        <v>27</v>
      </c>
      <c r="B92" s="83" t="s">
        <v>95</v>
      </c>
      <c r="C92" s="76" t="s">
        <v>0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4">
        <f>SUM(D92:N92)*$O$3</f>
        <v>0</v>
      </c>
    </row>
    <row r="93" spans="1:15" ht="15">
      <c r="A93" s="74">
        <v>28</v>
      </c>
      <c r="B93" s="83" t="s">
        <v>306</v>
      </c>
      <c r="C93" s="76" t="s">
        <v>210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4">
        <f>SUM(D93:N93)*$O$3</f>
        <v>0</v>
      </c>
    </row>
    <row r="94" spans="1:15" ht="15">
      <c r="A94" s="74">
        <v>29</v>
      </c>
      <c r="B94" s="76" t="s">
        <v>52</v>
      </c>
      <c r="C94" s="76" t="s">
        <v>0</v>
      </c>
      <c r="D94" s="12"/>
      <c r="E94" s="12"/>
      <c r="F94" s="12"/>
      <c r="G94" s="12"/>
      <c r="H94" s="12"/>
      <c r="I94" s="12"/>
      <c r="J94" s="12">
        <v>0.00184</v>
      </c>
      <c r="K94" s="12"/>
      <c r="L94" s="12"/>
      <c r="M94" s="12"/>
      <c r="N94" s="12"/>
      <c r="O94" s="124">
        <f>SUM(D94:N94)*$O$3</f>
        <v>0.00184</v>
      </c>
    </row>
    <row r="95" ht="15">
      <c r="O95" s="126">
        <v>0.046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I1:N1"/>
    <mergeCell ref="D1:G1"/>
  </mergeCells>
  <printOptions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3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P95"/>
  <sheetViews>
    <sheetView zoomScalePageLayoutView="0" workbookViewId="0" topLeftCell="A1">
      <pane xSplit="3" ySplit="4" topLeftCell="D8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R92" sqref="R92"/>
    </sheetView>
  </sheetViews>
  <sheetFormatPr defaultColWidth="9.140625" defaultRowHeight="15"/>
  <cols>
    <col min="1" max="1" width="3.57421875" style="37" customWidth="1"/>
    <col min="2" max="2" width="27.7109375" style="37" customWidth="1"/>
    <col min="3" max="3" width="3.28125" style="37" customWidth="1"/>
    <col min="4" max="4" width="14.00390625" style="4" bestFit="1" customWidth="1"/>
    <col min="5" max="5" width="12.00390625" style="4" bestFit="1" customWidth="1"/>
    <col min="6" max="6" width="14.57421875" style="4" customWidth="1"/>
    <col min="7" max="7" width="11.00390625" style="4" bestFit="1" customWidth="1"/>
    <col min="8" max="8" width="15.57421875" style="4" bestFit="1" customWidth="1"/>
    <col min="9" max="9" width="14.140625" style="4" customWidth="1"/>
    <col min="10" max="10" width="19.00390625" style="4" customWidth="1"/>
    <col min="11" max="11" width="15.57421875" style="4" bestFit="1" customWidth="1"/>
    <col min="12" max="12" width="14.28125" style="4" customWidth="1"/>
    <col min="13" max="13" width="14.8515625" style="4" bestFit="1" customWidth="1"/>
    <col min="14" max="14" width="8.140625" style="4" bestFit="1" customWidth="1"/>
    <col min="15" max="15" width="17.7109375" style="4" customWidth="1"/>
    <col min="16" max="16" width="15.28125" style="127" bestFit="1" customWidth="1"/>
  </cols>
  <sheetData>
    <row r="1" spans="1:16" ht="51.75" customHeight="1">
      <c r="A1" s="14"/>
      <c r="B1" s="128" t="s">
        <v>148</v>
      </c>
      <c r="C1" s="16"/>
      <c r="D1" s="144" t="s">
        <v>227</v>
      </c>
      <c r="E1" s="144"/>
      <c r="F1" s="144"/>
      <c r="G1" s="144"/>
      <c r="H1" s="136" t="s">
        <v>271</v>
      </c>
      <c r="I1" s="144" t="s">
        <v>228</v>
      </c>
      <c r="J1" s="144"/>
      <c r="K1" s="144"/>
      <c r="L1" s="144"/>
      <c r="M1" s="144"/>
      <c r="N1" s="144"/>
      <c r="O1" s="144"/>
      <c r="P1" s="129" t="s">
        <v>149</v>
      </c>
    </row>
    <row r="2" spans="1:16" s="2" customFormat="1" ht="70.5" customHeight="1">
      <c r="A2" s="17"/>
      <c r="B2" s="109" t="s">
        <v>264</v>
      </c>
      <c r="C2" s="18"/>
      <c r="D2" s="131" t="s">
        <v>253</v>
      </c>
      <c r="E2" s="131" t="s">
        <v>168</v>
      </c>
      <c r="F2" s="131" t="s">
        <v>251</v>
      </c>
      <c r="G2" s="131" t="s">
        <v>289</v>
      </c>
      <c r="H2" s="131" t="s">
        <v>59</v>
      </c>
      <c r="I2" s="131" t="s">
        <v>274</v>
      </c>
      <c r="J2" s="131" t="s">
        <v>292</v>
      </c>
      <c r="K2" s="131" t="s">
        <v>294</v>
      </c>
      <c r="L2" s="131" t="s">
        <v>230</v>
      </c>
      <c r="M2" s="131" t="s">
        <v>255</v>
      </c>
      <c r="N2" s="131" t="s">
        <v>234</v>
      </c>
      <c r="O2" s="131" t="s">
        <v>232</v>
      </c>
      <c r="P2" s="119" t="s">
        <v>226</v>
      </c>
    </row>
    <row r="3" spans="1:16" ht="23.25" customHeight="1">
      <c r="A3" s="19"/>
      <c r="B3" s="20" t="s">
        <v>68</v>
      </c>
      <c r="C3" s="2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10" t="s">
        <v>214</v>
      </c>
    </row>
    <row r="4" spans="1:16" s="106" customFormat="1" ht="15.75">
      <c r="A4" s="19"/>
      <c r="B4" s="20" t="s">
        <v>69</v>
      </c>
      <c r="C4" s="22"/>
      <c r="D4" s="130" t="s">
        <v>239</v>
      </c>
      <c r="E4" s="130" t="s">
        <v>238</v>
      </c>
      <c r="F4" s="130" t="s">
        <v>252</v>
      </c>
      <c r="G4" s="130" t="s">
        <v>290</v>
      </c>
      <c r="H4" s="130" t="s">
        <v>77</v>
      </c>
      <c r="I4" s="130" t="s">
        <v>80</v>
      </c>
      <c r="J4" s="130" t="s">
        <v>293</v>
      </c>
      <c r="K4" s="130" t="s">
        <v>250</v>
      </c>
      <c r="L4" s="130" t="s">
        <v>239</v>
      </c>
      <c r="M4" s="130" t="s">
        <v>77</v>
      </c>
      <c r="N4" s="130" t="s">
        <v>76</v>
      </c>
      <c r="O4" s="130" t="s">
        <v>241</v>
      </c>
      <c r="P4" s="120"/>
    </row>
    <row r="5" spans="1:16" ht="15">
      <c r="A5" s="19"/>
      <c r="B5" s="20"/>
      <c r="C5" s="22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121"/>
    </row>
    <row r="6" spans="1:16" ht="15">
      <c r="A6" s="74">
        <v>1</v>
      </c>
      <c r="B6" s="75" t="s">
        <v>48</v>
      </c>
      <c r="C6" s="76" t="s">
        <v>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122">
        <f>P7+P8+P9</f>
        <v>0.068</v>
      </c>
    </row>
    <row r="7" spans="1:16" ht="15">
      <c r="A7" s="23"/>
      <c r="B7" s="24" t="s">
        <v>4</v>
      </c>
      <c r="C7" s="25" t="s">
        <v>0</v>
      </c>
      <c r="D7" s="64"/>
      <c r="E7" s="132"/>
      <c r="F7" s="64"/>
      <c r="G7" s="132"/>
      <c r="H7" s="12"/>
      <c r="I7" s="64"/>
      <c r="J7" s="64"/>
      <c r="K7" s="64"/>
      <c r="L7" s="64"/>
      <c r="M7" s="64"/>
      <c r="N7" s="64"/>
      <c r="O7" s="64"/>
      <c r="P7" s="123">
        <f>SUM(D7:O7)*$P$3</f>
        <v>0</v>
      </c>
    </row>
    <row r="8" spans="1:16" ht="15">
      <c r="A8" s="23"/>
      <c r="B8" s="26" t="s">
        <v>48</v>
      </c>
      <c r="C8" s="25" t="s">
        <v>0</v>
      </c>
      <c r="D8" s="12"/>
      <c r="E8" s="12">
        <v>0.03</v>
      </c>
      <c r="F8" s="12"/>
      <c r="G8" s="12"/>
      <c r="H8" s="12"/>
      <c r="I8" s="12"/>
      <c r="J8" s="12"/>
      <c r="K8" s="12">
        <v>0.008</v>
      </c>
      <c r="L8" s="12"/>
      <c r="M8" s="12"/>
      <c r="N8" s="12"/>
      <c r="O8" s="12">
        <v>0.03</v>
      </c>
      <c r="P8" s="123">
        <f>SUM(D8:O8)*$P$3</f>
        <v>0.068</v>
      </c>
    </row>
    <row r="9" spans="1:16" ht="15">
      <c r="A9" s="23"/>
      <c r="B9" s="24" t="s">
        <v>43</v>
      </c>
      <c r="C9" s="25" t="s"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3">
        <f>SUM(D9:O9)*$P$3</f>
        <v>0</v>
      </c>
    </row>
    <row r="10" spans="1:16" ht="15">
      <c r="A10" s="74">
        <v>2</v>
      </c>
      <c r="B10" s="76" t="s">
        <v>111</v>
      </c>
      <c r="C10" s="76" t="s"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v>0.03</v>
      </c>
      <c r="P10" s="124">
        <f>SUM(D10:O10)*$P$3</f>
        <v>0.03</v>
      </c>
    </row>
    <row r="11" spans="1:16" ht="15">
      <c r="A11" s="74">
        <v>3</v>
      </c>
      <c r="B11" s="75" t="s">
        <v>215</v>
      </c>
      <c r="C11" s="76" t="s"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4">
        <f>SUM(D11:O11)*$P$3</f>
        <v>0</v>
      </c>
    </row>
    <row r="12" spans="1:16" ht="15">
      <c r="A12" s="74">
        <v>4</v>
      </c>
      <c r="B12" s="75" t="s">
        <v>123</v>
      </c>
      <c r="C12" s="76" t="s">
        <v>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125">
        <f>P13</f>
        <v>0.0423</v>
      </c>
    </row>
    <row r="13" spans="1:16" ht="15">
      <c r="A13" s="23"/>
      <c r="B13" s="26" t="s">
        <v>209</v>
      </c>
      <c r="C13" s="25" t="s">
        <v>0</v>
      </c>
      <c r="D13" s="12"/>
      <c r="E13" s="12"/>
      <c r="F13" s="12"/>
      <c r="G13" s="12"/>
      <c r="H13" s="12"/>
      <c r="I13" s="12"/>
      <c r="J13" s="12"/>
      <c r="K13" s="12">
        <v>0.0423</v>
      </c>
      <c r="L13" s="12"/>
      <c r="M13" s="12"/>
      <c r="N13" s="12"/>
      <c r="O13" s="12"/>
      <c r="P13" s="123">
        <f aca="true" t="shared" si="0" ref="P13:P18">SUM(D13:O13)*$P$3</f>
        <v>0.0423</v>
      </c>
    </row>
    <row r="14" spans="1:16" s="3" customFormat="1" ht="15">
      <c r="A14" s="30"/>
      <c r="B14" s="24" t="s">
        <v>218</v>
      </c>
      <c r="C14" s="25" t="s">
        <v>210</v>
      </c>
      <c r="D14" s="12"/>
      <c r="E14" s="12"/>
      <c r="F14" s="12"/>
      <c r="G14" s="12"/>
      <c r="H14" s="13"/>
      <c r="I14" s="12"/>
      <c r="J14" s="12"/>
      <c r="K14" s="12"/>
      <c r="L14" s="12"/>
      <c r="M14" s="12"/>
      <c r="N14" s="12"/>
      <c r="O14" s="12"/>
      <c r="P14" s="123">
        <f t="shared" si="0"/>
        <v>0</v>
      </c>
    </row>
    <row r="15" spans="1:16" s="3" customFormat="1" ht="15">
      <c r="A15" s="30"/>
      <c r="B15" s="24" t="s">
        <v>224</v>
      </c>
      <c r="C15" s="25" t="s">
        <v>210</v>
      </c>
      <c r="D15" s="12"/>
      <c r="E15" s="12"/>
      <c r="F15" s="12"/>
      <c r="G15" s="12"/>
      <c r="H15" s="13"/>
      <c r="I15" s="12"/>
      <c r="J15" s="12"/>
      <c r="K15" s="12"/>
      <c r="L15" s="12"/>
      <c r="M15" s="12"/>
      <c r="N15" s="12"/>
      <c r="O15" s="12"/>
      <c r="P15" s="123">
        <f t="shared" si="0"/>
        <v>0</v>
      </c>
    </row>
    <row r="16" spans="1:16" ht="15">
      <c r="A16" s="23"/>
      <c r="B16" s="24" t="s">
        <v>225</v>
      </c>
      <c r="C16" s="25" t="s">
        <v>210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3">
        <f t="shared" si="0"/>
        <v>0</v>
      </c>
    </row>
    <row r="17" spans="1:16" ht="15">
      <c r="A17" s="23"/>
      <c r="B17" s="24" t="s">
        <v>221</v>
      </c>
      <c r="C17" s="25" t="s">
        <v>210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3">
        <f t="shared" si="0"/>
        <v>0</v>
      </c>
    </row>
    <row r="18" spans="1:16" ht="15">
      <c r="A18" s="23"/>
      <c r="B18" s="24" t="s">
        <v>223</v>
      </c>
      <c r="C18" s="25" t="s"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3">
        <f t="shared" si="0"/>
        <v>0</v>
      </c>
    </row>
    <row r="19" spans="1:16" ht="15">
      <c r="A19" s="74">
        <v>5</v>
      </c>
      <c r="B19" s="76" t="s">
        <v>126</v>
      </c>
      <c r="C19" s="76" t="s"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5">
        <f>P20+P23+P21</f>
        <v>0.0294</v>
      </c>
    </row>
    <row r="20" spans="1:16" ht="15">
      <c r="A20" s="23"/>
      <c r="B20" s="26" t="s">
        <v>19</v>
      </c>
      <c r="C20" s="25" t="s"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3">
        <f>SUM(D20:O20)*$P$3</f>
        <v>0</v>
      </c>
    </row>
    <row r="21" spans="1:16" ht="15">
      <c r="A21" s="23"/>
      <c r="B21" s="26" t="s">
        <v>242</v>
      </c>
      <c r="C21" s="25" t="s">
        <v>0</v>
      </c>
      <c r="D21" s="12"/>
      <c r="E21" s="12"/>
      <c r="F21" s="12"/>
      <c r="G21" s="12"/>
      <c r="H21" s="12"/>
      <c r="I21" s="12"/>
      <c r="J21" s="12">
        <v>0.0294</v>
      </c>
      <c r="K21" s="12"/>
      <c r="L21" s="12"/>
      <c r="M21" s="12"/>
      <c r="N21" s="12"/>
      <c r="O21" s="12"/>
      <c r="P21" s="123">
        <f>SUM(D21:O21)*$P$3</f>
        <v>0.0294</v>
      </c>
    </row>
    <row r="22" spans="1:16" ht="15">
      <c r="A22" s="23"/>
      <c r="B22" s="26" t="s">
        <v>219</v>
      </c>
      <c r="C22" s="25" t="s">
        <v>220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3">
        <f>SUM(D22:O22)*$P$3</f>
        <v>0</v>
      </c>
    </row>
    <row r="23" spans="1:16" ht="15">
      <c r="A23" s="30"/>
      <c r="B23" s="24" t="s">
        <v>20</v>
      </c>
      <c r="C23" s="25" t="s"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3">
        <f>SUM(D23:O23)*$P$3</f>
        <v>0</v>
      </c>
    </row>
    <row r="24" spans="1:16" ht="15">
      <c r="A24" s="74">
        <v>6</v>
      </c>
      <c r="B24" s="75" t="s">
        <v>127</v>
      </c>
      <c r="C24" s="76" t="s"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5">
        <f>P26</f>
        <v>0</v>
      </c>
    </row>
    <row r="25" spans="1:16" ht="15">
      <c r="A25" s="23"/>
      <c r="B25" s="26" t="s">
        <v>222</v>
      </c>
      <c r="C25" s="25" t="s">
        <v>210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3">
        <f>SUM(D25:O25)*$P$3</f>
        <v>0</v>
      </c>
    </row>
    <row r="26" spans="1:16" ht="15">
      <c r="A26" s="23"/>
      <c r="B26" s="26" t="s">
        <v>27</v>
      </c>
      <c r="C26" s="25" t="s"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3">
        <f>SUM(D26:O26)*$P$3</f>
        <v>0</v>
      </c>
    </row>
    <row r="27" spans="1:16" ht="15">
      <c r="A27" s="23"/>
      <c r="B27" s="26" t="s">
        <v>211</v>
      </c>
      <c r="C27" s="25" t="s">
        <v>210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3">
        <f>SUM(D27:O27)*$P$3</f>
        <v>0</v>
      </c>
    </row>
    <row r="28" spans="1:16" ht="15">
      <c r="A28" s="74">
        <v>7</v>
      </c>
      <c r="B28" s="75" t="s">
        <v>23</v>
      </c>
      <c r="C28" s="76" t="s">
        <v>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125">
        <f>P29+P30</f>
        <v>0</v>
      </c>
    </row>
    <row r="29" spans="1:16" ht="15">
      <c r="A29" s="23"/>
      <c r="B29" s="24" t="s">
        <v>213</v>
      </c>
      <c r="C29" s="25" t="s"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3">
        <f>SUM(D29:O29)*$P$3</f>
        <v>0</v>
      </c>
    </row>
    <row r="30" spans="1:16" ht="15">
      <c r="A30" s="23"/>
      <c r="B30" s="28" t="s">
        <v>128</v>
      </c>
      <c r="C30" s="25" t="s"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3">
        <f>SUM(D30:O30)*$P$3</f>
        <v>0</v>
      </c>
    </row>
    <row r="31" spans="1:16" ht="15">
      <c r="A31" s="74">
        <v>8</v>
      </c>
      <c r="B31" s="79" t="s">
        <v>129</v>
      </c>
      <c r="C31" s="76" t="s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5">
        <f>P32+P33+P34+P35+P36+P37+P38+P39+P40+P41</f>
        <v>0.005</v>
      </c>
    </row>
    <row r="32" spans="1:16" ht="15">
      <c r="A32" s="23"/>
      <c r="B32" s="26" t="s">
        <v>5</v>
      </c>
      <c r="C32" s="25" t="s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3">
        <f aca="true" t="shared" si="1" ref="P32:P47">SUM(D32:O32)*$P$3</f>
        <v>0</v>
      </c>
    </row>
    <row r="33" spans="1:16" ht="15">
      <c r="A33" s="23"/>
      <c r="B33" s="26" t="s">
        <v>58</v>
      </c>
      <c r="C33" s="25" t="s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3">
        <f t="shared" si="1"/>
        <v>0</v>
      </c>
    </row>
    <row r="34" spans="1:16" ht="15">
      <c r="A34" s="23"/>
      <c r="B34" s="26" t="s">
        <v>8</v>
      </c>
      <c r="C34" s="25" t="s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3">
        <f t="shared" si="1"/>
        <v>0</v>
      </c>
    </row>
    <row r="35" spans="1:16" ht="15">
      <c r="A35" s="23"/>
      <c r="B35" s="24" t="s">
        <v>18</v>
      </c>
      <c r="C35" s="25" t="s"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3">
        <f t="shared" si="1"/>
        <v>0</v>
      </c>
    </row>
    <row r="36" spans="1:16" ht="15">
      <c r="A36" s="23"/>
      <c r="B36" s="24" t="s">
        <v>24</v>
      </c>
      <c r="C36" s="25" t="s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3">
        <f t="shared" si="1"/>
        <v>0</v>
      </c>
    </row>
    <row r="37" spans="1:16" ht="15">
      <c r="A37" s="23"/>
      <c r="B37" s="24" t="s">
        <v>34</v>
      </c>
      <c r="C37" s="25" t="s">
        <v>0</v>
      </c>
      <c r="D37" s="12"/>
      <c r="E37" s="12"/>
      <c r="F37" s="12"/>
      <c r="G37" s="12"/>
      <c r="H37" s="12"/>
      <c r="I37" s="12"/>
      <c r="J37" s="12">
        <v>0.005</v>
      </c>
      <c r="K37" s="12"/>
      <c r="L37" s="12"/>
      <c r="M37" s="12"/>
      <c r="N37" s="12"/>
      <c r="O37" s="12"/>
      <c r="P37" s="123">
        <f t="shared" si="1"/>
        <v>0.005</v>
      </c>
    </row>
    <row r="38" spans="1:16" ht="15">
      <c r="A38" s="23"/>
      <c r="B38" s="24" t="s">
        <v>36</v>
      </c>
      <c r="C38" s="25" t="s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3">
        <f t="shared" si="1"/>
        <v>0</v>
      </c>
    </row>
    <row r="39" spans="1:16" ht="15">
      <c r="A39" s="23"/>
      <c r="B39" s="24" t="s">
        <v>37</v>
      </c>
      <c r="C39" s="25" t="s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3">
        <f t="shared" si="1"/>
        <v>0</v>
      </c>
    </row>
    <row r="40" spans="1:16" ht="15">
      <c r="A40" s="23"/>
      <c r="B40" s="26" t="s">
        <v>38</v>
      </c>
      <c r="C40" s="25" t="s"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3">
        <f t="shared" si="1"/>
        <v>0</v>
      </c>
    </row>
    <row r="41" spans="1:16" ht="15">
      <c r="A41" s="23"/>
      <c r="B41" s="26" t="s">
        <v>205</v>
      </c>
      <c r="C41" s="25" t="s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3">
        <f t="shared" si="1"/>
        <v>0</v>
      </c>
    </row>
    <row r="42" spans="1:16" ht="15">
      <c r="A42" s="74">
        <v>9</v>
      </c>
      <c r="B42" s="76" t="s">
        <v>31</v>
      </c>
      <c r="C42" s="76" t="s">
        <v>0</v>
      </c>
      <c r="D42" s="12"/>
      <c r="E42" s="12"/>
      <c r="F42" s="12"/>
      <c r="G42" s="12">
        <f>0.03208+0.00058</f>
        <v>0.032659999999999995</v>
      </c>
      <c r="H42" s="12"/>
      <c r="I42" s="12"/>
      <c r="J42" s="12"/>
      <c r="K42" s="12">
        <v>0.00375</v>
      </c>
      <c r="L42" s="12"/>
      <c r="M42" s="12"/>
      <c r="N42" s="12"/>
      <c r="O42" s="12"/>
      <c r="P42" s="124">
        <f t="shared" si="1"/>
        <v>0.03641</v>
      </c>
    </row>
    <row r="43" spans="1:16" ht="15">
      <c r="A43" s="74">
        <v>10</v>
      </c>
      <c r="B43" s="76" t="s">
        <v>39</v>
      </c>
      <c r="C43" s="76" t="s">
        <v>0</v>
      </c>
      <c r="D43" s="12"/>
      <c r="E43" s="12"/>
      <c r="F43" s="12">
        <v>0.01</v>
      </c>
      <c r="G43" s="12">
        <v>0.00234</v>
      </c>
      <c r="H43" s="12"/>
      <c r="I43" s="12">
        <v>0.003</v>
      </c>
      <c r="J43" s="12"/>
      <c r="K43" s="12"/>
      <c r="L43" s="12"/>
      <c r="M43" s="12">
        <v>0.01</v>
      </c>
      <c r="N43" s="12"/>
      <c r="O43" s="12"/>
      <c r="P43" s="124">
        <f t="shared" si="1"/>
        <v>0.02534</v>
      </c>
    </row>
    <row r="44" spans="1:16" ht="15">
      <c r="A44" s="74">
        <v>11</v>
      </c>
      <c r="B44" s="76" t="s">
        <v>42</v>
      </c>
      <c r="C44" s="76" t="s">
        <v>0</v>
      </c>
      <c r="D44" s="107">
        <v>0.00051</v>
      </c>
      <c r="E44" s="107"/>
      <c r="F44" s="107"/>
      <c r="G44" s="107">
        <f>0.00035+0.00029</f>
        <v>0.0006399999999999999</v>
      </c>
      <c r="H44" s="107"/>
      <c r="I44" s="107">
        <v>0.00015</v>
      </c>
      <c r="J44" s="107">
        <v>0.0005</v>
      </c>
      <c r="K44" s="107">
        <f>0.0003+0.00013</f>
        <v>0.00042999999999999994</v>
      </c>
      <c r="L44" s="107">
        <v>0.00054</v>
      </c>
      <c r="M44" s="107"/>
      <c r="N44" s="107"/>
      <c r="O44" s="107"/>
      <c r="P44" s="124">
        <f t="shared" si="1"/>
        <v>0.00277</v>
      </c>
    </row>
    <row r="45" spans="1:16" ht="15">
      <c r="A45" s="74">
        <v>12</v>
      </c>
      <c r="B45" s="76" t="s">
        <v>25</v>
      </c>
      <c r="C45" s="76" t="s">
        <v>0</v>
      </c>
      <c r="D45" s="12"/>
      <c r="E45" s="12"/>
      <c r="F45" s="12"/>
      <c r="G45" s="12">
        <f>0.00058+0.00117</f>
        <v>0.00175</v>
      </c>
      <c r="H45" s="12"/>
      <c r="I45" s="12">
        <v>0.003</v>
      </c>
      <c r="J45" s="12">
        <v>0.005</v>
      </c>
      <c r="K45" s="12"/>
      <c r="L45" s="12"/>
      <c r="M45" s="12"/>
      <c r="N45" s="12"/>
      <c r="O45" s="12"/>
      <c r="P45" s="124">
        <f t="shared" si="1"/>
        <v>0.00975</v>
      </c>
    </row>
    <row r="46" spans="1:16" ht="15">
      <c r="A46" s="74">
        <v>13</v>
      </c>
      <c r="B46" s="76" t="s">
        <v>26</v>
      </c>
      <c r="C46" s="76" t="s">
        <v>0</v>
      </c>
      <c r="D46" s="12">
        <v>0.005</v>
      </c>
      <c r="E46" s="12"/>
      <c r="F46" s="12"/>
      <c r="G46" s="12">
        <v>0.0035</v>
      </c>
      <c r="H46" s="12"/>
      <c r="I46" s="12"/>
      <c r="J46" s="12"/>
      <c r="K46" s="12"/>
      <c r="L46" s="12">
        <f>0.0063+0.005</f>
        <v>0.011300000000000001</v>
      </c>
      <c r="M46" s="12"/>
      <c r="N46" s="12"/>
      <c r="O46" s="12"/>
      <c r="P46" s="124">
        <f t="shared" si="1"/>
        <v>0.0198</v>
      </c>
    </row>
    <row r="47" spans="1:16" ht="15">
      <c r="A47" s="74">
        <v>14</v>
      </c>
      <c r="B47" s="76" t="s">
        <v>44</v>
      </c>
      <c r="C47" s="76" t="s"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4">
        <f t="shared" si="1"/>
        <v>0</v>
      </c>
    </row>
    <row r="48" spans="1:16" ht="15">
      <c r="A48" s="74">
        <v>15</v>
      </c>
      <c r="B48" s="75" t="s">
        <v>130</v>
      </c>
      <c r="C48" s="76" t="s"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5">
        <f>P49+P50+P51+P52+P53</f>
        <v>0.07938</v>
      </c>
    </row>
    <row r="49" spans="1:16" ht="15">
      <c r="A49" s="23"/>
      <c r="B49" s="24" t="s">
        <v>207</v>
      </c>
      <c r="C49" s="25" t="s">
        <v>0</v>
      </c>
      <c r="D49" s="12">
        <v>0.05094</v>
      </c>
      <c r="E49" s="12"/>
      <c r="F49" s="12"/>
      <c r="G49" s="12"/>
      <c r="H49" s="12"/>
      <c r="I49" s="12"/>
      <c r="J49" s="12"/>
      <c r="K49" s="12"/>
      <c r="L49" s="12">
        <v>0.02844</v>
      </c>
      <c r="M49" s="12"/>
      <c r="N49" s="12"/>
      <c r="O49" s="12"/>
      <c r="P49" s="123">
        <f aca="true" t="shared" si="2" ref="P49:P58">SUM(D49:O49)*$P$3</f>
        <v>0.07938</v>
      </c>
    </row>
    <row r="50" spans="1:16" ht="15">
      <c r="A50" s="23"/>
      <c r="B50" s="24" t="s">
        <v>233</v>
      </c>
      <c r="C50" s="25" t="s"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3">
        <f t="shared" si="2"/>
        <v>0</v>
      </c>
    </row>
    <row r="51" spans="1:16" ht="15">
      <c r="A51" s="23"/>
      <c r="B51" s="24" t="s">
        <v>258</v>
      </c>
      <c r="C51" s="25" t="s"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3">
        <f t="shared" si="2"/>
        <v>0</v>
      </c>
    </row>
    <row r="52" spans="1:16" ht="15">
      <c r="A52" s="23"/>
      <c r="B52" s="24" t="s">
        <v>208</v>
      </c>
      <c r="C52" s="25" t="s"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3">
        <f t="shared" si="2"/>
        <v>0</v>
      </c>
    </row>
    <row r="53" spans="1:16" ht="15">
      <c r="A53" s="23"/>
      <c r="B53" s="26" t="s">
        <v>29</v>
      </c>
      <c r="C53" s="25" t="s"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3">
        <f t="shared" si="2"/>
        <v>0</v>
      </c>
    </row>
    <row r="54" spans="1:16" ht="15">
      <c r="A54" s="74">
        <v>16</v>
      </c>
      <c r="B54" s="76" t="s">
        <v>131</v>
      </c>
      <c r="C54" s="76" t="s"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4">
        <f t="shared" si="2"/>
        <v>0</v>
      </c>
    </row>
    <row r="55" spans="1:16" ht="15">
      <c r="A55" s="74">
        <v>17</v>
      </c>
      <c r="B55" s="76" t="s">
        <v>132</v>
      </c>
      <c r="C55" s="76" t="s">
        <v>0</v>
      </c>
      <c r="D55" s="12"/>
      <c r="E55" s="12"/>
      <c r="F55" s="12"/>
      <c r="G55" s="12"/>
      <c r="H55" s="12"/>
      <c r="I55" s="12"/>
      <c r="J55" s="12">
        <v>0.01</v>
      </c>
      <c r="K55" s="12">
        <v>0.0125</v>
      </c>
      <c r="L55" s="12"/>
      <c r="M55" s="12"/>
      <c r="N55" s="12"/>
      <c r="O55" s="12"/>
      <c r="P55" s="124">
        <f t="shared" si="2"/>
        <v>0.0225</v>
      </c>
    </row>
    <row r="56" spans="1:16" ht="15">
      <c r="A56" s="74">
        <v>18</v>
      </c>
      <c r="B56" s="76" t="s">
        <v>49</v>
      </c>
      <c r="C56" s="76" t="s">
        <v>0</v>
      </c>
      <c r="D56" s="12"/>
      <c r="E56" s="12"/>
      <c r="F56" s="12">
        <v>0.001</v>
      </c>
      <c r="G56" s="12"/>
      <c r="H56" s="12"/>
      <c r="I56" s="12"/>
      <c r="J56" s="12"/>
      <c r="K56" s="12"/>
      <c r="L56" s="12"/>
      <c r="M56" s="12"/>
      <c r="N56" s="12"/>
      <c r="O56" s="12"/>
      <c r="P56" s="124">
        <f t="shared" si="2"/>
        <v>0.001</v>
      </c>
    </row>
    <row r="57" spans="1:16" ht="15">
      <c r="A57" s="74">
        <v>19</v>
      </c>
      <c r="B57" s="76" t="s">
        <v>10</v>
      </c>
      <c r="C57" s="76" t="s"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4">
        <f t="shared" si="2"/>
        <v>0</v>
      </c>
    </row>
    <row r="58" spans="1:16" ht="15">
      <c r="A58" s="74">
        <v>20</v>
      </c>
      <c r="B58" s="76" t="s">
        <v>17</v>
      </c>
      <c r="C58" s="76" t="s"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4">
        <f t="shared" si="2"/>
        <v>0</v>
      </c>
    </row>
    <row r="59" spans="1:16" ht="15">
      <c r="A59" s="74">
        <v>21</v>
      </c>
      <c r="B59" s="79" t="s">
        <v>133</v>
      </c>
      <c r="C59" s="76" t="s"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5">
        <f>P60+P61+P62+P63+P64+P65</f>
        <v>0.20350000000000001</v>
      </c>
    </row>
    <row r="60" spans="1:16" ht="15">
      <c r="A60" s="23"/>
      <c r="B60" s="24" t="s">
        <v>1</v>
      </c>
      <c r="C60" s="25" t="s"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3">
        <f aca="true" t="shared" si="3" ref="P60:P65">SUM(D60:O60)*$P$3</f>
        <v>0</v>
      </c>
    </row>
    <row r="61" spans="1:16" ht="15">
      <c r="A61" s="23"/>
      <c r="B61" s="26" t="s">
        <v>3</v>
      </c>
      <c r="C61" s="25" t="s"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3">
        <f t="shared" si="3"/>
        <v>0</v>
      </c>
    </row>
    <row r="62" spans="1:16" ht="15">
      <c r="A62" s="23"/>
      <c r="B62" s="26" t="s">
        <v>206</v>
      </c>
      <c r="C62" s="25" t="s"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3">
        <f t="shared" si="3"/>
        <v>0</v>
      </c>
    </row>
    <row r="63" spans="1:16" ht="15">
      <c r="A63" s="23"/>
      <c r="B63" s="24" t="s">
        <v>21</v>
      </c>
      <c r="C63" s="25" t="s">
        <v>0</v>
      </c>
      <c r="D63" s="12"/>
      <c r="E63" s="12"/>
      <c r="F63" s="12">
        <v>0.008</v>
      </c>
      <c r="G63" s="12"/>
      <c r="H63" s="12"/>
      <c r="I63" s="12"/>
      <c r="J63" s="12"/>
      <c r="K63" s="12"/>
      <c r="L63" s="12"/>
      <c r="M63" s="12"/>
      <c r="N63" s="12"/>
      <c r="O63" s="12"/>
      <c r="P63" s="123">
        <f t="shared" si="3"/>
        <v>0.008</v>
      </c>
    </row>
    <row r="64" spans="1:16" ht="15">
      <c r="A64" s="23"/>
      <c r="B64" s="24" t="s">
        <v>51</v>
      </c>
      <c r="C64" s="25" t="s"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>
        <v>0.0455</v>
      </c>
      <c r="N64" s="12">
        <v>0.15</v>
      </c>
      <c r="O64" s="12"/>
      <c r="P64" s="123">
        <f t="shared" si="3"/>
        <v>0.1955</v>
      </c>
    </row>
    <row r="65" spans="1:16" ht="15">
      <c r="A65" s="23"/>
      <c r="B65" s="28" t="s">
        <v>54</v>
      </c>
      <c r="C65" s="25" t="s"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3">
        <f t="shared" si="3"/>
        <v>0</v>
      </c>
    </row>
    <row r="66" spans="1:16" ht="15">
      <c r="A66" s="74">
        <v>22</v>
      </c>
      <c r="B66" s="79" t="s">
        <v>134</v>
      </c>
      <c r="C66" s="76" t="s"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5">
        <f>P67+P68+P69+P70+P71</f>
        <v>0</v>
      </c>
    </row>
    <row r="67" spans="1:16" ht="15">
      <c r="A67" s="23"/>
      <c r="B67" s="26" t="s">
        <v>2</v>
      </c>
      <c r="C67" s="25" t="s"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3">
        <f aca="true" t="shared" si="4" ref="P67:P72">SUM(D67:O67)*$P$3</f>
        <v>0</v>
      </c>
    </row>
    <row r="68" spans="1:16" ht="15">
      <c r="A68" s="23"/>
      <c r="B68" s="26" t="s">
        <v>9</v>
      </c>
      <c r="C68" s="25" t="s"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3">
        <f t="shared" si="4"/>
        <v>0</v>
      </c>
    </row>
    <row r="69" spans="1:16" ht="15">
      <c r="A69" s="23"/>
      <c r="B69" s="26" t="s">
        <v>61</v>
      </c>
      <c r="C69" s="25" t="s"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3">
        <f t="shared" si="4"/>
        <v>0</v>
      </c>
    </row>
    <row r="70" spans="1:16" ht="15">
      <c r="A70" s="23"/>
      <c r="B70" s="24" t="s">
        <v>50</v>
      </c>
      <c r="C70" s="25" t="s"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3">
        <f t="shared" si="4"/>
        <v>0</v>
      </c>
    </row>
    <row r="71" spans="1:16" ht="15">
      <c r="A71" s="23"/>
      <c r="B71" s="24" t="s">
        <v>15</v>
      </c>
      <c r="C71" s="25" t="s"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3">
        <f t="shared" si="4"/>
        <v>0</v>
      </c>
    </row>
    <row r="72" spans="1:16" ht="15">
      <c r="A72" s="74">
        <v>23</v>
      </c>
      <c r="B72" s="76" t="s">
        <v>12</v>
      </c>
      <c r="C72" s="76" t="s">
        <v>0</v>
      </c>
      <c r="D72" s="12"/>
      <c r="E72" s="12"/>
      <c r="F72" s="12"/>
      <c r="G72" s="12">
        <v>0.0353</v>
      </c>
      <c r="H72" s="12"/>
      <c r="I72" s="12"/>
      <c r="J72" s="12">
        <v>0.1</v>
      </c>
      <c r="K72" s="12"/>
      <c r="L72" s="12">
        <v>0.2052</v>
      </c>
      <c r="M72" s="12"/>
      <c r="N72" s="12"/>
      <c r="O72" s="12"/>
      <c r="P72" s="124">
        <f t="shared" si="4"/>
        <v>0.3405</v>
      </c>
    </row>
    <row r="73" spans="1:16" ht="15">
      <c r="A73" s="74">
        <v>24</v>
      </c>
      <c r="B73" s="79" t="s">
        <v>135</v>
      </c>
      <c r="C73" s="76" t="s"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5">
        <f>P74+P75+P76+P77+P78+P79+P80+P81+P82+P83</f>
        <v>0.12921000000000002</v>
      </c>
    </row>
    <row r="74" spans="1:16" ht="15">
      <c r="A74" s="23"/>
      <c r="B74" s="24" t="s">
        <v>11</v>
      </c>
      <c r="C74" s="25" t="s">
        <v>0</v>
      </c>
      <c r="D74" s="12"/>
      <c r="E74" s="12"/>
      <c r="F74" s="12"/>
      <c r="G74" s="12"/>
      <c r="H74" s="12"/>
      <c r="I74" s="12">
        <v>0.05916</v>
      </c>
      <c r="J74" s="12"/>
      <c r="K74" s="12"/>
      <c r="L74" s="12"/>
      <c r="M74" s="12"/>
      <c r="N74" s="12"/>
      <c r="O74" s="12"/>
      <c r="P74" s="123">
        <f aca="true" t="shared" si="5" ref="P74:P83">SUM(D74:O74)*$P$3</f>
        <v>0.05916</v>
      </c>
    </row>
    <row r="75" spans="1:16" ht="15">
      <c r="A75" s="23"/>
      <c r="B75" s="24" t="s">
        <v>22</v>
      </c>
      <c r="C75" s="25" t="s">
        <v>0</v>
      </c>
      <c r="D75" s="12"/>
      <c r="E75" s="12"/>
      <c r="F75" s="12"/>
      <c r="G75" s="12">
        <v>0.00905</v>
      </c>
      <c r="H75" s="12"/>
      <c r="I75" s="12"/>
      <c r="J75" s="12">
        <v>0.006</v>
      </c>
      <c r="K75" s="12">
        <v>0.005</v>
      </c>
      <c r="L75" s="12"/>
      <c r="M75" s="12"/>
      <c r="N75" s="12"/>
      <c r="O75" s="12"/>
      <c r="P75" s="123">
        <f t="shared" si="5"/>
        <v>0.020050000000000002</v>
      </c>
    </row>
    <row r="76" spans="1:16" ht="15">
      <c r="A76" s="23"/>
      <c r="B76" s="24" t="s">
        <v>30</v>
      </c>
      <c r="C76" s="25" t="s">
        <v>0</v>
      </c>
      <c r="D76" s="12"/>
      <c r="E76" s="12"/>
      <c r="F76" s="12"/>
      <c r="G76" s="12"/>
      <c r="H76" s="12"/>
      <c r="I76" s="12">
        <v>0.0075</v>
      </c>
      <c r="J76" s="12">
        <v>0.0125</v>
      </c>
      <c r="K76" s="12"/>
      <c r="L76" s="12"/>
      <c r="M76" s="12"/>
      <c r="N76" s="12"/>
      <c r="O76" s="12"/>
      <c r="P76" s="123">
        <f t="shared" si="5"/>
        <v>0.02</v>
      </c>
    </row>
    <row r="77" spans="1:16" ht="15">
      <c r="A77" s="23"/>
      <c r="B77" s="24" t="s">
        <v>40</v>
      </c>
      <c r="C77" s="25" t="s">
        <v>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3">
        <f t="shared" si="5"/>
        <v>0</v>
      </c>
    </row>
    <row r="78" spans="1:16" ht="15">
      <c r="A78" s="23"/>
      <c r="B78" s="24" t="s">
        <v>32</v>
      </c>
      <c r="C78" s="25" t="s">
        <v>0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3">
        <f t="shared" si="5"/>
        <v>0</v>
      </c>
    </row>
    <row r="79" spans="1:16" ht="15">
      <c r="A79" s="23"/>
      <c r="B79" s="32" t="s">
        <v>46</v>
      </c>
      <c r="C79" s="25" t="s">
        <v>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3">
        <f t="shared" si="5"/>
        <v>0</v>
      </c>
    </row>
    <row r="80" spans="1:16" ht="15">
      <c r="A80" s="23"/>
      <c r="B80" s="26" t="s">
        <v>217</v>
      </c>
      <c r="C80" s="25" t="s">
        <v>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3">
        <f t="shared" si="5"/>
        <v>0</v>
      </c>
    </row>
    <row r="81" spans="1:16" ht="15">
      <c r="A81" s="23"/>
      <c r="B81" s="26" t="s">
        <v>86</v>
      </c>
      <c r="C81" s="25" t="s"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3">
        <f t="shared" si="5"/>
        <v>0</v>
      </c>
    </row>
    <row r="82" spans="1:16" ht="15">
      <c r="A82" s="23"/>
      <c r="B82" s="24" t="s">
        <v>33</v>
      </c>
      <c r="C82" s="25" t="s">
        <v>0</v>
      </c>
      <c r="D82" s="12"/>
      <c r="E82" s="12"/>
      <c r="F82" s="12"/>
      <c r="G82" s="12"/>
      <c r="H82" s="12"/>
      <c r="I82" s="12"/>
      <c r="J82" s="12">
        <v>0.025</v>
      </c>
      <c r="K82" s="12"/>
      <c r="L82" s="12"/>
      <c r="M82" s="12"/>
      <c r="N82" s="12"/>
      <c r="O82" s="12"/>
      <c r="P82" s="123">
        <f t="shared" si="5"/>
        <v>0.025</v>
      </c>
    </row>
    <row r="83" spans="1:16" ht="15">
      <c r="A83" s="23"/>
      <c r="B83" s="24" t="s">
        <v>45</v>
      </c>
      <c r="C83" s="25" t="s">
        <v>0</v>
      </c>
      <c r="D83" s="12"/>
      <c r="E83" s="12"/>
      <c r="F83" s="12"/>
      <c r="G83" s="12"/>
      <c r="H83" s="12"/>
      <c r="I83" s="12"/>
      <c r="J83" s="12"/>
      <c r="K83" s="12">
        <v>0.005</v>
      </c>
      <c r="L83" s="12"/>
      <c r="M83" s="12"/>
      <c r="N83" s="12"/>
      <c r="O83" s="12"/>
      <c r="P83" s="123">
        <f t="shared" si="5"/>
        <v>0.005</v>
      </c>
    </row>
    <row r="84" spans="1:16" ht="15">
      <c r="A84" s="80">
        <v>25</v>
      </c>
      <c r="B84" s="81" t="s">
        <v>141</v>
      </c>
      <c r="C84" s="76" t="s"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5">
        <f>P85+P86+P87+P88</f>
        <v>0</v>
      </c>
    </row>
    <row r="85" spans="1:16" ht="15">
      <c r="A85" s="34"/>
      <c r="B85" s="32" t="s">
        <v>142</v>
      </c>
      <c r="C85" s="25" t="s"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3">
        <f>SUM(D85:O85)*$P$3</f>
        <v>0</v>
      </c>
    </row>
    <row r="86" spans="1:16" ht="15">
      <c r="A86" s="34"/>
      <c r="B86" s="32" t="s">
        <v>212</v>
      </c>
      <c r="C86" s="25" t="s"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3">
        <f>SUM(D86:O86)*$P$3</f>
        <v>0</v>
      </c>
    </row>
    <row r="87" spans="1:16" ht="15">
      <c r="A87" s="23"/>
      <c r="B87" s="24" t="s">
        <v>204</v>
      </c>
      <c r="C87" s="25" t="s"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3">
        <f>SUM(D87:O87)*$P$3</f>
        <v>0</v>
      </c>
    </row>
    <row r="88" spans="1:16" ht="15">
      <c r="A88" s="35"/>
      <c r="B88" s="36" t="s">
        <v>57</v>
      </c>
      <c r="C88" s="25" t="s"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3">
        <f>SUM(D88:O88)*$P$3</f>
        <v>0</v>
      </c>
    </row>
    <row r="89" spans="1:16" ht="15">
      <c r="A89" s="80">
        <v>26</v>
      </c>
      <c r="B89" s="81" t="s">
        <v>144</v>
      </c>
      <c r="C89" s="76" t="s">
        <v>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5">
        <f>P90+P91</f>
        <v>0.2</v>
      </c>
    </row>
    <row r="90" spans="1:16" ht="15">
      <c r="A90" s="23"/>
      <c r="B90" s="26" t="s">
        <v>41</v>
      </c>
      <c r="C90" s="25" t="s">
        <v>0</v>
      </c>
      <c r="D90" s="12"/>
      <c r="E90" s="12"/>
      <c r="F90" s="12"/>
      <c r="G90" s="12"/>
      <c r="H90" s="12">
        <v>0.2</v>
      </c>
      <c r="I90" s="12"/>
      <c r="J90" s="12"/>
      <c r="K90" s="12"/>
      <c r="L90" s="12"/>
      <c r="M90" s="12"/>
      <c r="N90" s="12"/>
      <c r="O90" s="12"/>
      <c r="P90" s="123">
        <f>SUM(D90:O90)*$P$3</f>
        <v>0.2</v>
      </c>
    </row>
    <row r="91" spans="1:16" ht="15">
      <c r="A91" s="23"/>
      <c r="B91" s="26" t="s">
        <v>75</v>
      </c>
      <c r="C91" s="25" t="s">
        <v>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3">
        <f>SUM(D91:O91)*$P$3</f>
        <v>0</v>
      </c>
    </row>
    <row r="92" spans="1:16" ht="15">
      <c r="A92" s="74">
        <v>27</v>
      </c>
      <c r="B92" s="83" t="s">
        <v>95</v>
      </c>
      <c r="C92" s="76" t="s">
        <v>0</v>
      </c>
      <c r="D92" s="12"/>
      <c r="E92" s="12"/>
      <c r="F92" s="12"/>
      <c r="G92" s="12">
        <v>0.00105</v>
      </c>
      <c r="H92" s="12"/>
      <c r="I92" s="12"/>
      <c r="J92" s="12"/>
      <c r="K92" s="12"/>
      <c r="L92" s="12"/>
      <c r="M92" s="12"/>
      <c r="N92" s="12"/>
      <c r="O92" s="12"/>
      <c r="P92" s="124">
        <f>SUM(D92:O92)*$P$3</f>
        <v>0.00105</v>
      </c>
    </row>
    <row r="93" spans="1:16" ht="15">
      <c r="A93" s="74">
        <v>28</v>
      </c>
      <c r="B93" s="83" t="s">
        <v>306</v>
      </c>
      <c r="C93" s="76" t="s">
        <v>210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4">
        <f>SUM(D93:O93)*$P$3</f>
        <v>0</v>
      </c>
    </row>
    <row r="94" spans="1:16" ht="15">
      <c r="A94" s="74">
        <v>29</v>
      </c>
      <c r="B94" s="76" t="s">
        <v>52</v>
      </c>
      <c r="C94" s="76" t="s">
        <v>0</v>
      </c>
      <c r="D94" s="12">
        <v>0.15623</v>
      </c>
      <c r="E94" s="12"/>
      <c r="F94" s="12"/>
      <c r="G94" s="12">
        <f>0.00408+0.00058</f>
        <v>0.00466</v>
      </c>
      <c r="H94" s="12"/>
      <c r="I94" s="12"/>
      <c r="J94" s="12"/>
      <c r="K94" s="12"/>
      <c r="L94" s="12"/>
      <c r="M94" s="12"/>
      <c r="N94" s="12"/>
      <c r="O94" s="12"/>
      <c r="P94" s="124">
        <f>SUM(D94:O94)*$P$3</f>
        <v>0.16089</v>
      </c>
    </row>
    <row r="95" ht="15">
      <c r="P95" s="126">
        <v>0.046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D1:G1"/>
    <mergeCell ref="I1:O1"/>
  </mergeCells>
  <printOptions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3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O95"/>
  <sheetViews>
    <sheetView zoomScalePageLayoutView="0" workbookViewId="0" topLeftCell="A1">
      <pane xSplit="3" ySplit="4" topLeftCell="D83" activePane="bottomRight" state="frozen"/>
      <selection pane="topLeft" activeCell="B2" sqref="B2"/>
      <selection pane="topRight" activeCell="B2" sqref="B2"/>
      <selection pane="bottomLeft" activeCell="B2" sqref="B2"/>
      <selection pane="bottomRight" activeCell="T83" sqref="T83"/>
    </sheetView>
  </sheetViews>
  <sheetFormatPr defaultColWidth="9.140625" defaultRowHeight="15"/>
  <cols>
    <col min="1" max="1" width="3.57421875" style="37" customWidth="1"/>
    <col min="2" max="2" width="27.7109375" style="37" customWidth="1"/>
    <col min="3" max="3" width="3.28125" style="37" customWidth="1"/>
    <col min="4" max="4" width="9.57421875" style="4" customWidth="1"/>
    <col min="5" max="5" width="8.00390625" style="4" customWidth="1"/>
    <col min="6" max="6" width="9.7109375" style="4" bestFit="1" customWidth="1"/>
    <col min="7" max="8" width="15.57421875" style="4" bestFit="1" customWidth="1"/>
    <col min="9" max="9" width="11.28125" style="4" bestFit="1" customWidth="1"/>
    <col min="10" max="10" width="19.7109375" style="4" bestFit="1" customWidth="1"/>
    <col min="11" max="11" width="14.421875" style="4" bestFit="1" customWidth="1"/>
    <col min="12" max="12" width="15.140625" style="4" bestFit="1" customWidth="1"/>
    <col min="13" max="13" width="12.7109375" style="4" customWidth="1"/>
    <col min="14" max="14" width="17.7109375" style="4" customWidth="1"/>
    <col min="15" max="15" width="15.28125" style="127" bestFit="1" customWidth="1"/>
  </cols>
  <sheetData>
    <row r="1" spans="1:15" ht="51.75" customHeight="1">
      <c r="A1" s="14"/>
      <c r="B1" s="128" t="s">
        <v>148</v>
      </c>
      <c r="C1" s="16"/>
      <c r="D1" s="141" t="s">
        <v>227</v>
      </c>
      <c r="E1" s="142"/>
      <c r="F1" s="142"/>
      <c r="G1" s="143"/>
      <c r="H1" s="136" t="s">
        <v>271</v>
      </c>
      <c r="I1" s="144" t="s">
        <v>228</v>
      </c>
      <c r="J1" s="144"/>
      <c r="K1" s="144"/>
      <c r="L1" s="144"/>
      <c r="M1" s="144"/>
      <c r="N1" s="144"/>
      <c r="O1" s="129" t="s">
        <v>149</v>
      </c>
    </row>
    <row r="2" spans="1:15" s="2" customFormat="1" ht="65.25" customHeight="1">
      <c r="A2" s="17"/>
      <c r="B2" s="109" t="s">
        <v>191</v>
      </c>
      <c r="C2" s="18"/>
      <c r="D2" s="131" t="s">
        <v>233</v>
      </c>
      <c r="E2" s="131" t="s">
        <v>235</v>
      </c>
      <c r="F2" s="131" t="s">
        <v>262</v>
      </c>
      <c r="G2" s="131" t="s">
        <v>295</v>
      </c>
      <c r="H2" s="131" t="s">
        <v>59</v>
      </c>
      <c r="I2" s="131" t="s">
        <v>281</v>
      </c>
      <c r="J2" s="131" t="s">
        <v>246</v>
      </c>
      <c r="K2" s="131" t="s">
        <v>256</v>
      </c>
      <c r="L2" s="131" t="s">
        <v>248</v>
      </c>
      <c r="M2" s="131" t="s">
        <v>234</v>
      </c>
      <c r="N2" s="131" t="s">
        <v>232</v>
      </c>
      <c r="O2" s="119" t="s">
        <v>226</v>
      </c>
    </row>
    <row r="3" spans="1:15" ht="23.25" customHeight="1">
      <c r="A3" s="19"/>
      <c r="B3" s="20" t="s">
        <v>68</v>
      </c>
      <c r="C3" s="2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10" t="s">
        <v>214</v>
      </c>
    </row>
    <row r="4" spans="1:15" s="106" customFormat="1" ht="15.75">
      <c r="A4" s="19"/>
      <c r="B4" s="20" t="s">
        <v>69</v>
      </c>
      <c r="C4" s="22"/>
      <c r="D4" s="130" t="s">
        <v>77</v>
      </c>
      <c r="E4" s="130" t="s">
        <v>238</v>
      </c>
      <c r="F4" s="130" t="s">
        <v>77</v>
      </c>
      <c r="G4" s="130" t="s">
        <v>273</v>
      </c>
      <c r="H4" s="130" t="s">
        <v>77</v>
      </c>
      <c r="I4" s="130" t="s">
        <v>80</v>
      </c>
      <c r="J4" s="130" t="s">
        <v>296</v>
      </c>
      <c r="K4" s="130" t="s">
        <v>257</v>
      </c>
      <c r="L4" s="130" t="s">
        <v>77</v>
      </c>
      <c r="M4" s="130" t="s">
        <v>76</v>
      </c>
      <c r="N4" s="130" t="s">
        <v>241</v>
      </c>
      <c r="O4" s="120"/>
    </row>
    <row r="5" spans="1:15" ht="15">
      <c r="A5" s="19"/>
      <c r="B5" s="20"/>
      <c r="C5" s="22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121"/>
    </row>
    <row r="6" spans="1:15" ht="15">
      <c r="A6" s="74">
        <v>1</v>
      </c>
      <c r="B6" s="75" t="s">
        <v>48</v>
      </c>
      <c r="C6" s="76" t="s">
        <v>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122">
        <f>O7+O8+O9</f>
        <v>0.06</v>
      </c>
    </row>
    <row r="7" spans="1:15" ht="15">
      <c r="A7" s="23"/>
      <c r="B7" s="24" t="s">
        <v>4</v>
      </c>
      <c r="C7" s="25" t="s">
        <v>0</v>
      </c>
      <c r="D7" s="64"/>
      <c r="E7" s="132">
        <v>0.03</v>
      </c>
      <c r="F7" s="132"/>
      <c r="G7" s="64"/>
      <c r="H7" s="12"/>
      <c r="I7" s="64"/>
      <c r="J7" s="64"/>
      <c r="K7" s="64"/>
      <c r="L7" s="64"/>
      <c r="M7" s="64"/>
      <c r="N7" s="64"/>
      <c r="O7" s="123">
        <f>SUM(D7:N7)*$O$3</f>
        <v>0.03</v>
      </c>
    </row>
    <row r="8" spans="1:15" ht="15">
      <c r="A8" s="23"/>
      <c r="B8" s="26" t="s">
        <v>48</v>
      </c>
      <c r="C8" s="25" t="s"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>
        <v>0.03</v>
      </c>
      <c r="O8" s="123">
        <f>SUM(D8:N8)*$O$3</f>
        <v>0.03</v>
      </c>
    </row>
    <row r="9" spans="1:15" ht="15">
      <c r="A9" s="23"/>
      <c r="B9" s="24" t="s">
        <v>43</v>
      </c>
      <c r="C9" s="25" t="s"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3">
        <f>SUM(D9:N9)*$O$3</f>
        <v>0</v>
      </c>
    </row>
    <row r="10" spans="1:15" ht="15">
      <c r="A10" s="74">
        <v>2</v>
      </c>
      <c r="B10" s="76" t="s">
        <v>111</v>
      </c>
      <c r="C10" s="76" t="s"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0.03</v>
      </c>
      <c r="O10" s="124">
        <f>SUM(D10:N10)*$O$3</f>
        <v>0.03</v>
      </c>
    </row>
    <row r="11" spans="1:15" ht="15">
      <c r="A11" s="74">
        <v>3</v>
      </c>
      <c r="B11" s="75" t="s">
        <v>215</v>
      </c>
      <c r="C11" s="76" t="s">
        <v>0</v>
      </c>
      <c r="D11" s="12"/>
      <c r="E11" s="12"/>
      <c r="F11" s="12"/>
      <c r="G11" s="12"/>
      <c r="H11" s="12"/>
      <c r="I11" s="12"/>
      <c r="J11" s="12">
        <v>0.02</v>
      </c>
      <c r="K11" s="12"/>
      <c r="L11" s="12"/>
      <c r="M11" s="12"/>
      <c r="N11" s="12"/>
      <c r="O11" s="124">
        <f>SUM(D11:N11)*$O$3</f>
        <v>0.02</v>
      </c>
    </row>
    <row r="12" spans="1:15" ht="15">
      <c r="A12" s="74">
        <v>4</v>
      </c>
      <c r="B12" s="75" t="s">
        <v>123</v>
      </c>
      <c r="C12" s="76" t="s">
        <v>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125">
        <f>O13</f>
        <v>0.11220000000000001</v>
      </c>
    </row>
    <row r="13" spans="1:15" ht="15">
      <c r="A13" s="23"/>
      <c r="B13" s="26" t="s">
        <v>209</v>
      </c>
      <c r="C13" s="25" t="s">
        <v>0</v>
      </c>
      <c r="D13" s="12"/>
      <c r="E13" s="12"/>
      <c r="F13" s="12"/>
      <c r="G13" s="12"/>
      <c r="H13" s="12"/>
      <c r="I13" s="12"/>
      <c r="J13" s="12">
        <v>0.0244</v>
      </c>
      <c r="K13" s="12">
        <v>0.0878</v>
      </c>
      <c r="L13" s="12"/>
      <c r="M13" s="12"/>
      <c r="N13" s="12"/>
      <c r="O13" s="123">
        <f aca="true" t="shared" si="0" ref="O13:O18">SUM(D13:N13)*$O$3</f>
        <v>0.11220000000000001</v>
      </c>
    </row>
    <row r="14" spans="1:15" s="3" customFormat="1" ht="15">
      <c r="A14" s="30"/>
      <c r="B14" s="24" t="s">
        <v>218</v>
      </c>
      <c r="C14" s="25" t="s">
        <v>210</v>
      </c>
      <c r="D14" s="12"/>
      <c r="E14" s="12"/>
      <c r="F14" s="12"/>
      <c r="G14" s="12"/>
      <c r="H14" s="13"/>
      <c r="I14" s="12"/>
      <c r="J14" s="12"/>
      <c r="K14" s="12"/>
      <c r="L14" s="12"/>
      <c r="M14" s="12"/>
      <c r="N14" s="12"/>
      <c r="O14" s="123">
        <f t="shared" si="0"/>
        <v>0</v>
      </c>
    </row>
    <row r="15" spans="1:15" s="3" customFormat="1" ht="15">
      <c r="A15" s="30"/>
      <c r="B15" s="24" t="s">
        <v>224</v>
      </c>
      <c r="C15" s="25" t="s">
        <v>210</v>
      </c>
      <c r="D15" s="12"/>
      <c r="E15" s="12"/>
      <c r="F15" s="12"/>
      <c r="G15" s="12"/>
      <c r="H15" s="13"/>
      <c r="I15" s="12"/>
      <c r="J15" s="12"/>
      <c r="K15" s="12"/>
      <c r="L15" s="12"/>
      <c r="M15" s="12"/>
      <c r="N15" s="12"/>
      <c r="O15" s="123">
        <f t="shared" si="0"/>
        <v>0</v>
      </c>
    </row>
    <row r="16" spans="1:15" ht="15">
      <c r="A16" s="23"/>
      <c r="B16" s="24" t="s">
        <v>225</v>
      </c>
      <c r="C16" s="25" t="s">
        <v>210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3">
        <f t="shared" si="0"/>
        <v>0</v>
      </c>
    </row>
    <row r="17" spans="1:15" ht="15">
      <c r="A17" s="23"/>
      <c r="B17" s="24" t="s">
        <v>221</v>
      </c>
      <c r="C17" s="25" t="s">
        <v>210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3">
        <f t="shared" si="0"/>
        <v>0</v>
      </c>
    </row>
    <row r="18" spans="1:15" ht="15">
      <c r="A18" s="23"/>
      <c r="B18" s="24" t="s">
        <v>223</v>
      </c>
      <c r="C18" s="25" t="s"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3">
        <f t="shared" si="0"/>
        <v>0</v>
      </c>
    </row>
    <row r="19" spans="1:15" ht="15">
      <c r="A19" s="74">
        <v>5</v>
      </c>
      <c r="B19" s="76" t="s">
        <v>126</v>
      </c>
      <c r="C19" s="76" t="s"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5">
        <f>O20+O23+O21</f>
        <v>0</v>
      </c>
    </row>
    <row r="20" spans="1:15" ht="15">
      <c r="A20" s="23"/>
      <c r="B20" s="26" t="s">
        <v>19</v>
      </c>
      <c r="C20" s="25" t="s"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3">
        <f>SUM(D20:N20)*$O$3</f>
        <v>0</v>
      </c>
    </row>
    <row r="21" spans="1:15" ht="15">
      <c r="A21" s="23"/>
      <c r="B21" s="26" t="s">
        <v>242</v>
      </c>
      <c r="C21" s="25" t="s"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3">
        <f>SUM(D21:N21)*$O$3</f>
        <v>0</v>
      </c>
    </row>
    <row r="22" spans="1:15" ht="15">
      <c r="A22" s="23"/>
      <c r="B22" s="26" t="s">
        <v>219</v>
      </c>
      <c r="C22" s="25" t="s">
        <v>220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3">
        <f>SUM(D22:N22)*$O$3</f>
        <v>0</v>
      </c>
    </row>
    <row r="23" spans="1:15" ht="15">
      <c r="A23" s="30"/>
      <c r="B23" s="24" t="s">
        <v>20</v>
      </c>
      <c r="C23" s="25" t="s"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3">
        <f>SUM(D23:N23)*$O$3</f>
        <v>0</v>
      </c>
    </row>
    <row r="24" spans="1:15" ht="15">
      <c r="A24" s="74">
        <v>6</v>
      </c>
      <c r="B24" s="75" t="s">
        <v>127</v>
      </c>
      <c r="C24" s="76" t="s"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5">
        <f>O26</f>
        <v>0</v>
      </c>
    </row>
    <row r="25" spans="1:15" ht="15">
      <c r="A25" s="23"/>
      <c r="B25" s="26" t="s">
        <v>222</v>
      </c>
      <c r="C25" s="25" t="s">
        <v>210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3">
        <f>SUM(D25:N25)*$O$3</f>
        <v>0</v>
      </c>
    </row>
    <row r="26" spans="1:15" ht="15">
      <c r="A26" s="23"/>
      <c r="B26" s="26" t="s">
        <v>27</v>
      </c>
      <c r="C26" s="25" t="s"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3">
        <f>SUM(D26:N26)*$O$3</f>
        <v>0</v>
      </c>
    </row>
    <row r="27" spans="1:15" ht="15">
      <c r="A27" s="23"/>
      <c r="B27" s="26" t="s">
        <v>211</v>
      </c>
      <c r="C27" s="25" t="s">
        <v>210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3">
        <f>SUM(D27:N27)*$O$3</f>
        <v>0</v>
      </c>
    </row>
    <row r="28" spans="1:15" ht="15">
      <c r="A28" s="74">
        <v>7</v>
      </c>
      <c r="B28" s="75" t="s">
        <v>23</v>
      </c>
      <c r="C28" s="76" t="s">
        <v>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125">
        <f>O29+O30</f>
        <v>0.0092</v>
      </c>
    </row>
    <row r="29" spans="1:15" ht="15">
      <c r="A29" s="23"/>
      <c r="B29" s="24" t="s">
        <v>213</v>
      </c>
      <c r="C29" s="25" t="s">
        <v>0</v>
      </c>
      <c r="D29" s="12"/>
      <c r="E29" s="12"/>
      <c r="F29" s="12"/>
      <c r="G29" s="12"/>
      <c r="H29" s="12"/>
      <c r="I29" s="12"/>
      <c r="J29" s="12">
        <v>0.0092</v>
      </c>
      <c r="K29" s="12"/>
      <c r="L29" s="12"/>
      <c r="M29" s="12"/>
      <c r="N29" s="12"/>
      <c r="O29" s="123">
        <f>SUM(D29:N29)*$O$3</f>
        <v>0.0092</v>
      </c>
    </row>
    <row r="30" spans="1:15" ht="15">
      <c r="A30" s="23"/>
      <c r="B30" s="28" t="s">
        <v>128</v>
      </c>
      <c r="C30" s="25" t="s"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3">
        <f>SUM(D30:N30)*$O$3</f>
        <v>0</v>
      </c>
    </row>
    <row r="31" spans="1:15" ht="15">
      <c r="A31" s="74">
        <v>8</v>
      </c>
      <c r="B31" s="79" t="s">
        <v>129</v>
      </c>
      <c r="C31" s="76" t="s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5">
        <f>O32+O33+O34+O35+O36+O37+O38+O39+O40+O41</f>
        <v>0.0886</v>
      </c>
    </row>
    <row r="32" spans="1:15" ht="15">
      <c r="A32" s="23"/>
      <c r="B32" s="26" t="s">
        <v>5</v>
      </c>
      <c r="C32" s="25" t="s">
        <v>0</v>
      </c>
      <c r="D32" s="12"/>
      <c r="E32" s="12"/>
      <c r="F32" s="12"/>
      <c r="G32" s="12">
        <v>0.0308</v>
      </c>
      <c r="H32" s="12"/>
      <c r="I32" s="12"/>
      <c r="J32" s="12"/>
      <c r="K32" s="12"/>
      <c r="L32" s="12"/>
      <c r="M32" s="12"/>
      <c r="N32" s="12"/>
      <c r="O32" s="123">
        <f aca="true" t="shared" si="1" ref="O32:O47">SUM(D32:N32)*$O$3</f>
        <v>0.0308</v>
      </c>
    </row>
    <row r="33" spans="1:15" ht="15">
      <c r="A33" s="23"/>
      <c r="B33" s="26" t="s">
        <v>58</v>
      </c>
      <c r="C33" s="25" t="s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3">
        <f t="shared" si="1"/>
        <v>0</v>
      </c>
    </row>
    <row r="34" spans="1:15" ht="15">
      <c r="A34" s="23"/>
      <c r="B34" s="26" t="s">
        <v>8</v>
      </c>
      <c r="C34" s="25" t="s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3">
        <f t="shared" si="1"/>
        <v>0</v>
      </c>
    </row>
    <row r="35" spans="1:15" ht="15">
      <c r="A35" s="23"/>
      <c r="B35" s="24" t="s">
        <v>18</v>
      </c>
      <c r="C35" s="25" t="s"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3">
        <f t="shared" si="1"/>
        <v>0</v>
      </c>
    </row>
    <row r="36" spans="1:15" ht="15">
      <c r="A36" s="23"/>
      <c r="B36" s="24" t="s">
        <v>24</v>
      </c>
      <c r="C36" s="25" t="s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3">
        <f t="shared" si="1"/>
        <v>0</v>
      </c>
    </row>
    <row r="37" spans="1:15" ht="15">
      <c r="A37" s="23"/>
      <c r="B37" s="24" t="s">
        <v>34</v>
      </c>
      <c r="C37" s="25" t="s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3">
        <f t="shared" si="1"/>
        <v>0</v>
      </c>
    </row>
    <row r="38" spans="1:15" ht="15">
      <c r="A38" s="23"/>
      <c r="B38" s="24" t="s">
        <v>36</v>
      </c>
      <c r="C38" s="25" t="s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3">
        <f t="shared" si="1"/>
        <v>0</v>
      </c>
    </row>
    <row r="39" spans="1:15" ht="15">
      <c r="A39" s="23"/>
      <c r="B39" s="24" t="s">
        <v>37</v>
      </c>
      <c r="C39" s="25" t="s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3">
        <f t="shared" si="1"/>
        <v>0</v>
      </c>
    </row>
    <row r="40" spans="1:15" ht="15">
      <c r="A40" s="23"/>
      <c r="B40" s="26" t="s">
        <v>38</v>
      </c>
      <c r="C40" s="25" t="s">
        <v>0</v>
      </c>
      <c r="D40" s="12"/>
      <c r="E40" s="12"/>
      <c r="F40" s="12"/>
      <c r="G40" s="12"/>
      <c r="H40" s="12"/>
      <c r="I40" s="12"/>
      <c r="J40" s="12"/>
      <c r="K40" s="12">
        <v>0.0578</v>
      </c>
      <c r="L40" s="12"/>
      <c r="M40" s="12"/>
      <c r="N40" s="12"/>
      <c r="O40" s="123">
        <f t="shared" si="1"/>
        <v>0.0578</v>
      </c>
    </row>
    <row r="41" spans="1:15" ht="15">
      <c r="A41" s="23"/>
      <c r="B41" s="26" t="s">
        <v>205</v>
      </c>
      <c r="C41" s="25" t="s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3">
        <f t="shared" si="1"/>
        <v>0</v>
      </c>
    </row>
    <row r="42" spans="1:15" ht="15">
      <c r="A42" s="74">
        <v>9</v>
      </c>
      <c r="B42" s="76" t="s">
        <v>31</v>
      </c>
      <c r="C42" s="76" t="s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4">
        <f t="shared" si="1"/>
        <v>0</v>
      </c>
    </row>
    <row r="43" spans="1:15" ht="15">
      <c r="A43" s="74">
        <v>10</v>
      </c>
      <c r="B43" s="76" t="s">
        <v>39</v>
      </c>
      <c r="C43" s="76" t="s">
        <v>0</v>
      </c>
      <c r="D43" s="12"/>
      <c r="E43" s="12"/>
      <c r="F43" s="12">
        <v>0.008</v>
      </c>
      <c r="G43" s="12">
        <v>0.005</v>
      </c>
      <c r="H43" s="12"/>
      <c r="I43" s="12"/>
      <c r="J43" s="12"/>
      <c r="K43" s="12"/>
      <c r="L43" s="12">
        <v>0.01</v>
      </c>
      <c r="M43" s="12"/>
      <c r="N43" s="12"/>
      <c r="O43" s="124">
        <f t="shared" si="1"/>
        <v>0.023</v>
      </c>
    </row>
    <row r="44" spans="1:15" ht="15">
      <c r="A44" s="74">
        <v>11</v>
      </c>
      <c r="B44" s="76" t="s">
        <v>42</v>
      </c>
      <c r="C44" s="76" t="s">
        <v>0</v>
      </c>
      <c r="D44" s="107"/>
      <c r="E44" s="107"/>
      <c r="F44" s="107"/>
      <c r="G44" s="107">
        <v>0.0003</v>
      </c>
      <c r="H44" s="107"/>
      <c r="I44" s="107"/>
      <c r="J44" s="107">
        <f>0.00081+0.0001</f>
        <v>0.00091</v>
      </c>
      <c r="K44" s="107">
        <v>0.0005</v>
      </c>
      <c r="L44" s="107"/>
      <c r="M44" s="107"/>
      <c r="N44" s="107"/>
      <c r="O44" s="124">
        <f t="shared" si="1"/>
        <v>0.00171</v>
      </c>
    </row>
    <row r="45" spans="1:15" ht="15">
      <c r="A45" s="74">
        <v>12</v>
      </c>
      <c r="B45" s="76" t="s">
        <v>25</v>
      </c>
      <c r="C45" s="76" t="s">
        <v>0</v>
      </c>
      <c r="D45" s="12"/>
      <c r="E45" s="12"/>
      <c r="F45" s="12"/>
      <c r="G45" s="12"/>
      <c r="H45" s="12"/>
      <c r="I45" s="12"/>
      <c r="J45" s="12">
        <v>0.0023</v>
      </c>
      <c r="K45" s="12">
        <v>0.0085</v>
      </c>
      <c r="L45" s="12"/>
      <c r="M45" s="12"/>
      <c r="N45" s="12"/>
      <c r="O45" s="124">
        <f t="shared" si="1"/>
        <v>0.0108</v>
      </c>
    </row>
    <row r="46" spans="1:15" ht="15">
      <c r="A46" s="74">
        <v>13</v>
      </c>
      <c r="B46" s="76" t="s">
        <v>26</v>
      </c>
      <c r="C46" s="76" t="s">
        <v>0</v>
      </c>
      <c r="D46" s="12"/>
      <c r="E46" s="12"/>
      <c r="F46" s="12"/>
      <c r="G46" s="12">
        <v>0.005</v>
      </c>
      <c r="H46" s="12"/>
      <c r="I46" s="12"/>
      <c r="J46" s="12"/>
      <c r="K46" s="12"/>
      <c r="L46" s="12"/>
      <c r="M46" s="12"/>
      <c r="N46" s="12"/>
      <c r="O46" s="124">
        <f t="shared" si="1"/>
        <v>0.005</v>
      </c>
    </row>
    <row r="47" spans="1:15" ht="15">
      <c r="A47" s="74">
        <v>14</v>
      </c>
      <c r="B47" s="76" t="s">
        <v>44</v>
      </c>
      <c r="C47" s="76" t="s"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4">
        <f t="shared" si="1"/>
        <v>0</v>
      </c>
    </row>
    <row r="48" spans="1:15" ht="15">
      <c r="A48" s="74">
        <v>15</v>
      </c>
      <c r="B48" s="75" t="s">
        <v>130</v>
      </c>
      <c r="C48" s="76" t="s"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5">
        <f>O49+O50+O51+O52+O53</f>
        <v>0.41800000000000004</v>
      </c>
    </row>
    <row r="49" spans="1:15" ht="15">
      <c r="A49" s="23"/>
      <c r="B49" s="24" t="s">
        <v>207</v>
      </c>
      <c r="C49" s="25" t="s">
        <v>0</v>
      </c>
      <c r="D49" s="12"/>
      <c r="E49" s="12"/>
      <c r="F49" s="12">
        <v>0.1</v>
      </c>
      <c r="G49" s="12">
        <v>0.118</v>
      </c>
      <c r="H49" s="12"/>
      <c r="I49" s="12"/>
      <c r="J49" s="12"/>
      <c r="K49" s="12"/>
      <c r="L49" s="12"/>
      <c r="M49" s="12"/>
      <c r="N49" s="12"/>
      <c r="O49" s="123">
        <f aca="true" t="shared" si="2" ref="O49:O58">SUM(D49:N49)*$O$3</f>
        <v>0.218</v>
      </c>
    </row>
    <row r="50" spans="1:15" ht="15">
      <c r="A50" s="23"/>
      <c r="B50" s="24" t="s">
        <v>233</v>
      </c>
      <c r="C50" s="25" t="s">
        <v>0</v>
      </c>
      <c r="D50" s="12">
        <v>0.2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3">
        <f t="shared" si="2"/>
        <v>0.2</v>
      </c>
    </row>
    <row r="51" spans="1:15" ht="15">
      <c r="A51" s="23"/>
      <c r="B51" s="24" t="s">
        <v>258</v>
      </c>
      <c r="C51" s="25" t="s"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3">
        <f t="shared" si="2"/>
        <v>0</v>
      </c>
    </row>
    <row r="52" spans="1:15" ht="15">
      <c r="A52" s="23"/>
      <c r="B52" s="24" t="s">
        <v>208</v>
      </c>
      <c r="C52" s="25" t="s"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3">
        <f t="shared" si="2"/>
        <v>0</v>
      </c>
    </row>
    <row r="53" spans="1:15" ht="15">
      <c r="A53" s="23"/>
      <c r="B53" s="26" t="s">
        <v>29</v>
      </c>
      <c r="C53" s="25" t="s"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3">
        <f t="shared" si="2"/>
        <v>0</v>
      </c>
    </row>
    <row r="54" spans="1:15" ht="15">
      <c r="A54" s="74">
        <v>16</v>
      </c>
      <c r="B54" s="76" t="s">
        <v>131</v>
      </c>
      <c r="C54" s="76" t="s"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4">
        <f t="shared" si="2"/>
        <v>0</v>
      </c>
    </row>
    <row r="55" spans="1:15" ht="15">
      <c r="A55" s="74">
        <v>17</v>
      </c>
      <c r="B55" s="76" t="s">
        <v>132</v>
      </c>
      <c r="C55" s="76" t="s"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4">
        <f t="shared" si="2"/>
        <v>0</v>
      </c>
    </row>
    <row r="56" spans="1:15" ht="15">
      <c r="A56" s="74">
        <v>18</v>
      </c>
      <c r="B56" s="76" t="s">
        <v>49</v>
      </c>
      <c r="C56" s="76" t="s">
        <v>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4">
        <f t="shared" si="2"/>
        <v>0</v>
      </c>
    </row>
    <row r="57" spans="1:15" ht="15">
      <c r="A57" s="74">
        <v>19</v>
      </c>
      <c r="B57" s="76" t="s">
        <v>10</v>
      </c>
      <c r="C57" s="76" t="s">
        <v>0</v>
      </c>
      <c r="D57" s="12"/>
      <c r="E57" s="12"/>
      <c r="F57" s="12">
        <v>0.0024</v>
      </c>
      <c r="G57" s="12"/>
      <c r="H57" s="12"/>
      <c r="I57" s="12"/>
      <c r="J57" s="12"/>
      <c r="K57" s="12"/>
      <c r="L57" s="12"/>
      <c r="M57" s="12"/>
      <c r="N57" s="12"/>
      <c r="O57" s="124">
        <f t="shared" si="2"/>
        <v>0.0024</v>
      </c>
    </row>
    <row r="58" spans="1:15" ht="15">
      <c r="A58" s="74">
        <v>20</v>
      </c>
      <c r="B58" s="76" t="s">
        <v>17</v>
      </c>
      <c r="C58" s="76" t="s"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4">
        <f t="shared" si="2"/>
        <v>0</v>
      </c>
    </row>
    <row r="59" spans="1:15" ht="15">
      <c r="A59" s="74">
        <v>21</v>
      </c>
      <c r="B59" s="79" t="s">
        <v>133</v>
      </c>
      <c r="C59" s="76" t="s"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5">
        <f>O60+O61+O62+O63+O64+O65</f>
        <v>0.15</v>
      </c>
    </row>
    <row r="60" spans="1:15" ht="15">
      <c r="A60" s="23"/>
      <c r="B60" s="24" t="s">
        <v>1</v>
      </c>
      <c r="C60" s="25" t="s"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>
        <v>0.15</v>
      </c>
      <c r="N60" s="12"/>
      <c r="O60" s="123">
        <f aca="true" t="shared" si="3" ref="O60:O65">SUM(D60:N60)*$O$3</f>
        <v>0.15</v>
      </c>
    </row>
    <row r="61" spans="1:15" ht="15">
      <c r="A61" s="23"/>
      <c r="B61" s="26" t="s">
        <v>3</v>
      </c>
      <c r="C61" s="25" t="s"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3">
        <f t="shared" si="3"/>
        <v>0</v>
      </c>
    </row>
    <row r="62" spans="1:15" ht="15">
      <c r="A62" s="23"/>
      <c r="B62" s="26" t="s">
        <v>206</v>
      </c>
      <c r="C62" s="25" t="s"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3">
        <f t="shared" si="3"/>
        <v>0</v>
      </c>
    </row>
    <row r="63" spans="1:15" ht="15">
      <c r="A63" s="23"/>
      <c r="B63" s="24" t="s">
        <v>21</v>
      </c>
      <c r="C63" s="25" t="s"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3">
        <f t="shared" si="3"/>
        <v>0</v>
      </c>
    </row>
    <row r="64" spans="1:15" ht="15">
      <c r="A64" s="23"/>
      <c r="B64" s="24" t="s">
        <v>51</v>
      </c>
      <c r="C64" s="25" t="s"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3">
        <f t="shared" si="3"/>
        <v>0</v>
      </c>
    </row>
    <row r="65" spans="1:15" ht="15">
      <c r="A65" s="23"/>
      <c r="B65" s="28" t="s">
        <v>54</v>
      </c>
      <c r="C65" s="25" t="s"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3">
        <f t="shared" si="3"/>
        <v>0</v>
      </c>
    </row>
    <row r="66" spans="1:15" ht="15">
      <c r="A66" s="74">
        <v>22</v>
      </c>
      <c r="B66" s="79" t="s">
        <v>134</v>
      </c>
      <c r="C66" s="76" t="s"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5">
        <f>O67+O68+O69+O70+O71</f>
        <v>0.02</v>
      </c>
    </row>
    <row r="67" spans="1:15" ht="15">
      <c r="A67" s="23"/>
      <c r="B67" s="26" t="s">
        <v>2</v>
      </c>
      <c r="C67" s="25" t="s">
        <v>0</v>
      </c>
      <c r="D67" s="12"/>
      <c r="E67" s="12"/>
      <c r="F67" s="12"/>
      <c r="G67" s="12"/>
      <c r="H67" s="12"/>
      <c r="I67" s="12"/>
      <c r="J67" s="12"/>
      <c r="K67" s="12"/>
      <c r="L67" s="12">
        <v>0.02</v>
      </c>
      <c r="M67" s="12"/>
      <c r="N67" s="12"/>
      <c r="O67" s="123">
        <f aca="true" t="shared" si="4" ref="O67:O72">SUM(D67:N67)*$O$3</f>
        <v>0.02</v>
      </c>
    </row>
    <row r="68" spans="1:15" ht="15">
      <c r="A68" s="23"/>
      <c r="B68" s="26" t="s">
        <v>9</v>
      </c>
      <c r="C68" s="25" t="s"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3">
        <f t="shared" si="4"/>
        <v>0</v>
      </c>
    </row>
    <row r="69" spans="1:15" ht="15">
      <c r="A69" s="23"/>
      <c r="B69" s="26" t="s">
        <v>61</v>
      </c>
      <c r="C69" s="25" t="s"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3">
        <f t="shared" si="4"/>
        <v>0</v>
      </c>
    </row>
    <row r="70" spans="1:15" ht="15">
      <c r="A70" s="23"/>
      <c r="B70" s="24" t="s">
        <v>50</v>
      </c>
      <c r="C70" s="25" t="s"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3">
        <f t="shared" si="4"/>
        <v>0</v>
      </c>
    </row>
    <row r="71" spans="1:15" ht="15">
      <c r="A71" s="23"/>
      <c r="B71" s="24" t="s">
        <v>15</v>
      </c>
      <c r="C71" s="25" t="s"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3">
        <f t="shared" si="4"/>
        <v>0</v>
      </c>
    </row>
    <row r="72" spans="1:15" ht="15">
      <c r="A72" s="74">
        <v>23</v>
      </c>
      <c r="B72" s="76" t="s">
        <v>12</v>
      </c>
      <c r="C72" s="76" t="s">
        <v>0</v>
      </c>
      <c r="D72" s="12"/>
      <c r="E72" s="12"/>
      <c r="F72" s="12"/>
      <c r="G72" s="12"/>
      <c r="H72" s="12"/>
      <c r="I72" s="12"/>
      <c r="J72" s="12">
        <v>0.092</v>
      </c>
      <c r="K72" s="12"/>
      <c r="L72" s="12"/>
      <c r="M72" s="12"/>
      <c r="N72" s="12"/>
      <c r="O72" s="124">
        <f t="shared" si="4"/>
        <v>0.092</v>
      </c>
    </row>
    <row r="73" spans="1:15" ht="15">
      <c r="A73" s="74">
        <v>24</v>
      </c>
      <c r="B73" s="79" t="s">
        <v>135</v>
      </c>
      <c r="C73" s="76" t="s"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5">
        <f>O74+O75+O76+O77+O78+O79+O80+O81+O82+O83</f>
        <v>0.12782</v>
      </c>
    </row>
    <row r="74" spans="1:15" ht="15">
      <c r="A74" s="23"/>
      <c r="B74" s="24" t="s">
        <v>11</v>
      </c>
      <c r="C74" s="25" t="s">
        <v>0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3">
        <f aca="true" t="shared" si="5" ref="O74:O83">SUM(D74:N74)*$O$3</f>
        <v>0</v>
      </c>
    </row>
    <row r="75" spans="1:15" ht="15">
      <c r="A75" s="23"/>
      <c r="B75" s="24" t="s">
        <v>22</v>
      </c>
      <c r="C75" s="25" t="s">
        <v>0</v>
      </c>
      <c r="D75" s="12"/>
      <c r="E75" s="12"/>
      <c r="F75" s="12"/>
      <c r="G75" s="12"/>
      <c r="H75" s="12"/>
      <c r="I75" s="12"/>
      <c r="J75" s="12">
        <f>0.01104+0.00238</f>
        <v>0.01342</v>
      </c>
      <c r="K75" s="12">
        <v>0.0102</v>
      </c>
      <c r="L75" s="12"/>
      <c r="M75" s="12"/>
      <c r="N75" s="12"/>
      <c r="O75" s="123">
        <f t="shared" si="5"/>
        <v>0.023620000000000002</v>
      </c>
    </row>
    <row r="76" spans="1:15" ht="15">
      <c r="A76" s="23"/>
      <c r="B76" s="24" t="s">
        <v>30</v>
      </c>
      <c r="C76" s="25" t="s">
        <v>0</v>
      </c>
      <c r="D76" s="12"/>
      <c r="E76" s="12"/>
      <c r="F76" s="12"/>
      <c r="G76" s="12"/>
      <c r="H76" s="12"/>
      <c r="I76" s="12"/>
      <c r="J76" s="12">
        <v>0.0113</v>
      </c>
      <c r="K76" s="12">
        <v>0.017</v>
      </c>
      <c r="L76" s="12"/>
      <c r="M76" s="12"/>
      <c r="N76" s="12"/>
      <c r="O76" s="123">
        <f t="shared" si="5"/>
        <v>0.0283</v>
      </c>
    </row>
    <row r="77" spans="1:15" ht="15">
      <c r="A77" s="23"/>
      <c r="B77" s="24" t="s">
        <v>40</v>
      </c>
      <c r="C77" s="25" t="s">
        <v>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3">
        <f t="shared" si="5"/>
        <v>0</v>
      </c>
    </row>
    <row r="78" spans="1:15" ht="15">
      <c r="A78" s="23"/>
      <c r="B78" s="24" t="s">
        <v>32</v>
      </c>
      <c r="C78" s="25" t="s">
        <v>0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3">
        <f t="shared" si="5"/>
        <v>0</v>
      </c>
    </row>
    <row r="79" spans="1:15" ht="15">
      <c r="A79" s="23"/>
      <c r="B79" s="32" t="s">
        <v>46</v>
      </c>
      <c r="C79" s="25" t="s">
        <v>0</v>
      </c>
      <c r="D79" s="12"/>
      <c r="E79" s="12"/>
      <c r="F79" s="12"/>
      <c r="G79" s="12"/>
      <c r="H79" s="12"/>
      <c r="I79" s="12">
        <v>0.0708</v>
      </c>
      <c r="J79" s="12"/>
      <c r="K79" s="12"/>
      <c r="L79" s="12"/>
      <c r="M79" s="12"/>
      <c r="N79" s="12"/>
      <c r="O79" s="123">
        <f t="shared" si="5"/>
        <v>0.0708</v>
      </c>
    </row>
    <row r="80" spans="1:15" ht="15">
      <c r="A80" s="23"/>
      <c r="B80" s="26" t="s">
        <v>217</v>
      </c>
      <c r="C80" s="25" t="s">
        <v>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3">
        <f t="shared" si="5"/>
        <v>0</v>
      </c>
    </row>
    <row r="81" spans="1:15" ht="15">
      <c r="A81" s="23"/>
      <c r="B81" s="26" t="s">
        <v>86</v>
      </c>
      <c r="C81" s="25" t="s"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3">
        <f t="shared" si="5"/>
        <v>0</v>
      </c>
    </row>
    <row r="82" spans="1:15" ht="15">
      <c r="A82" s="23"/>
      <c r="B82" s="24" t="s">
        <v>33</v>
      </c>
      <c r="C82" s="25" t="s">
        <v>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3">
        <f t="shared" si="5"/>
        <v>0</v>
      </c>
    </row>
    <row r="83" spans="1:15" ht="15">
      <c r="A83" s="23"/>
      <c r="B83" s="24" t="s">
        <v>45</v>
      </c>
      <c r="C83" s="25" t="s">
        <v>0</v>
      </c>
      <c r="D83" s="12"/>
      <c r="E83" s="12"/>
      <c r="F83" s="12"/>
      <c r="G83" s="12"/>
      <c r="H83" s="12"/>
      <c r="I83" s="12"/>
      <c r="J83" s="12"/>
      <c r="K83" s="12">
        <v>0.0051</v>
      </c>
      <c r="L83" s="12"/>
      <c r="M83" s="12"/>
      <c r="N83" s="12"/>
      <c r="O83" s="123">
        <f t="shared" si="5"/>
        <v>0.0051</v>
      </c>
    </row>
    <row r="84" spans="1:15" ht="15">
      <c r="A84" s="80">
        <v>25</v>
      </c>
      <c r="B84" s="81" t="s">
        <v>141</v>
      </c>
      <c r="C84" s="76" t="s"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5">
        <f>O85+O86+O87+O88</f>
        <v>0</v>
      </c>
    </row>
    <row r="85" spans="1:15" ht="15">
      <c r="A85" s="34"/>
      <c r="B85" s="32" t="s">
        <v>142</v>
      </c>
      <c r="C85" s="25" t="s"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3">
        <f>SUM(D85:N85)*$O$3</f>
        <v>0</v>
      </c>
    </row>
    <row r="86" spans="1:15" ht="15">
      <c r="A86" s="34"/>
      <c r="B86" s="32" t="s">
        <v>212</v>
      </c>
      <c r="C86" s="25" t="s"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3">
        <f>SUM(D86:N86)*$O$3</f>
        <v>0</v>
      </c>
    </row>
    <row r="87" spans="1:15" ht="15">
      <c r="A87" s="23"/>
      <c r="B87" s="24" t="s">
        <v>204</v>
      </c>
      <c r="C87" s="25" t="s"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3">
        <f>SUM(D87:N87)*$O$3</f>
        <v>0</v>
      </c>
    </row>
    <row r="88" spans="1:15" ht="15">
      <c r="A88" s="35"/>
      <c r="B88" s="36" t="s">
        <v>57</v>
      </c>
      <c r="C88" s="25" t="s"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3">
        <f>SUM(D88:N88)*$O$3</f>
        <v>0</v>
      </c>
    </row>
    <row r="89" spans="1:15" ht="15">
      <c r="A89" s="80">
        <v>26</v>
      </c>
      <c r="B89" s="81" t="s">
        <v>144</v>
      </c>
      <c r="C89" s="76" t="s">
        <v>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5">
        <f>O90+O91</f>
        <v>0.2</v>
      </c>
    </row>
    <row r="90" spans="1:15" ht="15">
      <c r="A90" s="23"/>
      <c r="B90" s="26" t="s">
        <v>41</v>
      </c>
      <c r="C90" s="25" t="s">
        <v>0</v>
      </c>
      <c r="D90" s="12"/>
      <c r="E90" s="12"/>
      <c r="F90" s="12"/>
      <c r="G90" s="12"/>
      <c r="H90" s="12">
        <v>0.2</v>
      </c>
      <c r="I90" s="12"/>
      <c r="J90" s="12"/>
      <c r="K90" s="12"/>
      <c r="L90" s="12"/>
      <c r="M90" s="12"/>
      <c r="N90" s="12"/>
      <c r="O90" s="123">
        <f>SUM(D90:N90)*$O$3</f>
        <v>0.2</v>
      </c>
    </row>
    <row r="91" spans="1:15" ht="15">
      <c r="A91" s="23"/>
      <c r="B91" s="26" t="s">
        <v>75</v>
      </c>
      <c r="C91" s="25" t="s">
        <v>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3">
        <f>SUM(D91:N91)*$O$3</f>
        <v>0</v>
      </c>
    </row>
    <row r="92" spans="1:15" ht="15">
      <c r="A92" s="74">
        <v>27</v>
      </c>
      <c r="B92" s="83" t="s">
        <v>95</v>
      </c>
      <c r="C92" s="76" t="s">
        <v>0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4">
        <f>SUM(D92:N92)*$O$3</f>
        <v>0</v>
      </c>
    </row>
    <row r="93" spans="1:15" ht="15">
      <c r="A93" s="74">
        <v>28</v>
      </c>
      <c r="B93" s="83" t="s">
        <v>306</v>
      </c>
      <c r="C93" s="76" t="s">
        <v>210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4">
        <f>SUM(D93:N93)*$O$3</f>
        <v>0</v>
      </c>
    </row>
    <row r="94" spans="1:15" ht="15">
      <c r="A94" s="74">
        <v>29</v>
      </c>
      <c r="B94" s="76" t="s">
        <v>52</v>
      </c>
      <c r="C94" s="76" t="s">
        <v>0</v>
      </c>
      <c r="D94" s="12"/>
      <c r="E94" s="12"/>
      <c r="F94" s="12"/>
      <c r="G94" s="12"/>
      <c r="H94" s="12"/>
      <c r="I94" s="12"/>
      <c r="J94" s="12">
        <v>0.00184</v>
      </c>
      <c r="K94" s="12"/>
      <c r="L94" s="12"/>
      <c r="M94" s="12"/>
      <c r="N94" s="12"/>
      <c r="O94" s="124">
        <f>SUM(D94:N94)*$O$3</f>
        <v>0.00184</v>
      </c>
    </row>
    <row r="95" ht="15">
      <c r="O95" s="126">
        <v>0.046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D1:G1"/>
    <mergeCell ref="I1:N1"/>
  </mergeCells>
  <printOptions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3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P95"/>
  <sheetViews>
    <sheetView zoomScalePageLayoutView="0" workbookViewId="0" topLeftCell="A1">
      <pane xSplit="3" ySplit="4" topLeftCell="D7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H97" sqref="H97"/>
    </sheetView>
  </sheetViews>
  <sheetFormatPr defaultColWidth="9.140625" defaultRowHeight="15"/>
  <cols>
    <col min="1" max="1" width="3.57421875" style="37" customWidth="1"/>
    <col min="2" max="2" width="27.7109375" style="37" customWidth="1"/>
    <col min="3" max="3" width="3.28125" style="37" customWidth="1"/>
    <col min="4" max="4" width="14.00390625" style="4" customWidth="1"/>
    <col min="5" max="5" width="15.421875" style="4" bestFit="1" customWidth="1"/>
    <col min="6" max="6" width="11.28125" style="4" customWidth="1"/>
    <col min="7" max="7" width="10.8515625" style="4" bestFit="1" customWidth="1"/>
    <col min="8" max="8" width="15.57421875" style="4" bestFit="1" customWidth="1"/>
    <col min="9" max="9" width="17.28125" style="4" bestFit="1" customWidth="1"/>
    <col min="10" max="10" width="19.140625" style="4" bestFit="1" customWidth="1"/>
    <col min="11" max="11" width="11.140625" style="4" bestFit="1" customWidth="1"/>
    <col min="12" max="12" width="15.7109375" style="4" bestFit="1" customWidth="1"/>
    <col min="13" max="13" width="14.8515625" style="4" bestFit="1" customWidth="1"/>
    <col min="14" max="14" width="8.140625" style="4" bestFit="1" customWidth="1"/>
    <col min="15" max="15" width="17.7109375" style="4" customWidth="1"/>
    <col min="16" max="16" width="15.28125" style="127" bestFit="1" customWidth="1"/>
  </cols>
  <sheetData>
    <row r="1" spans="1:16" ht="51.75" customHeight="1">
      <c r="A1" s="14"/>
      <c r="B1" s="128" t="s">
        <v>148</v>
      </c>
      <c r="C1" s="16"/>
      <c r="D1" s="144" t="s">
        <v>227</v>
      </c>
      <c r="E1" s="144"/>
      <c r="F1" s="144"/>
      <c r="G1" s="144"/>
      <c r="H1" s="136" t="s">
        <v>271</v>
      </c>
      <c r="I1" s="144" t="s">
        <v>228</v>
      </c>
      <c r="J1" s="144"/>
      <c r="K1" s="144"/>
      <c r="L1" s="144"/>
      <c r="M1" s="144"/>
      <c r="N1" s="144"/>
      <c r="O1" s="144"/>
      <c r="P1" s="129" t="s">
        <v>149</v>
      </c>
    </row>
    <row r="2" spans="1:16" s="2" customFormat="1" ht="51.75" customHeight="1">
      <c r="A2" s="17"/>
      <c r="B2" s="109" t="s">
        <v>265</v>
      </c>
      <c r="C2" s="18"/>
      <c r="D2" s="131" t="s">
        <v>236</v>
      </c>
      <c r="E2" s="131" t="s">
        <v>272</v>
      </c>
      <c r="F2" s="131" t="s">
        <v>235</v>
      </c>
      <c r="G2" s="131" t="s">
        <v>259</v>
      </c>
      <c r="H2" s="131" t="s">
        <v>59</v>
      </c>
      <c r="I2" s="131" t="s">
        <v>291</v>
      </c>
      <c r="J2" s="131" t="s">
        <v>297</v>
      </c>
      <c r="K2" s="131" t="s">
        <v>298</v>
      </c>
      <c r="L2" s="131" t="s">
        <v>304</v>
      </c>
      <c r="M2" s="131" t="s">
        <v>255</v>
      </c>
      <c r="N2" s="131" t="s">
        <v>234</v>
      </c>
      <c r="O2" s="131" t="s">
        <v>232</v>
      </c>
      <c r="P2" s="119" t="s">
        <v>226</v>
      </c>
    </row>
    <row r="3" spans="1:16" ht="23.25" customHeight="1">
      <c r="A3" s="19"/>
      <c r="B3" s="20" t="s">
        <v>68</v>
      </c>
      <c r="C3" s="2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10" t="s">
        <v>214</v>
      </c>
    </row>
    <row r="4" spans="1:16" s="106" customFormat="1" ht="15.75">
      <c r="A4" s="19"/>
      <c r="B4" s="20" t="s">
        <v>69</v>
      </c>
      <c r="C4" s="22"/>
      <c r="D4" s="130" t="s">
        <v>237</v>
      </c>
      <c r="E4" s="130" t="s">
        <v>273</v>
      </c>
      <c r="F4" s="130" t="s">
        <v>238</v>
      </c>
      <c r="G4" s="130" t="s">
        <v>77</v>
      </c>
      <c r="H4" s="130" t="s">
        <v>77</v>
      </c>
      <c r="I4" s="130" t="s">
        <v>80</v>
      </c>
      <c r="J4" s="130" t="s">
        <v>276</v>
      </c>
      <c r="K4" s="130" t="s">
        <v>250</v>
      </c>
      <c r="L4" s="130" t="s">
        <v>78</v>
      </c>
      <c r="M4" s="130" t="s">
        <v>77</v>
      </c>
      <c r="N4" s="130" t="s">
        <v>76</v>
      </c>
      <c r="O4" s="130" t="s">
        <v>241</v>
      </c>
      <c r="P4" s="120"/>
    </row>
    <row r="5" spans="1:16" ht="15">
      <c r="A5" s="19"/>
      <c r="B5" s="20"/>
      <c r="C5" s="22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121"/>
    </row>
    <row r="6" spans="1:16" ht="15">
      <c r="A6" s="74">
        <v>1</v>
      </c>
      <c r="B6" s="75" t="s">
        <v>48</v>
      </c>
      <c r="C6" s="76" t="s">
        <v>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122">
        <f>P7+P8+P9</f>
        <v>0.06</v>
      </c>
    </row>
    <row r="7" spans="1:16" ht="15">
      <c r="A7" s="23"/>
      <c r="B7" s="24" t="s">
        <v>4</v>
      </c>
      <c r="C7" s="25" t="s">
        <v>0</v>
      </c>
      <c r="D7" s="64"/>
      <c r="E7" s="64"/>
      <c r="F7" s="132">
        <v>0.03</v>
      </c>
      <c r="G7" s="64"/>
      <c r="H7" s="12"/>
      <c r="I7" s="64"/>
      <c r="J7" s="64"/>
      <c r="K7" s="64"/>
      <c r="L7" s="64"/>
      <c r="M7" s="64"/>
      <c r="N7" s="64"/>
      <c r="O7" s="64"/>
      <c r="P7" s="123">
        <f>SUM(D7:O7)*$P$3</f>
        <v>0.03</v>
      </c>
    </row>
    <row r="8" spans="1:16" ht="15">
      <c r="A8" s="23"/>
      <c r="B8" s="26" t="s">
        <v>48</v>
      </c>
      <c r="C8" s="25" t="s"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>
        <v>0.03</v>
      </c>
      <c r="P8" s="123">
        <f>SUM(D8:O8)*$P$3</f>
        <v>0.03</v>
      </c>
    </row>
    <row r="9" spans="1:16" ht="15">
      <c r="A9" s="23"/>
      <c r="B9" s="24" t="s">
        <v>43</v>
      </c>
      <c r="C9" s="25" t="s"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3">
        <f>SUM(D9:O9)*$P$3</f>
        <v>0</v>
      </c>
    </row>
    <row r="10" spans="1:16" ht="15">
      <c r="A10" s="74">
        <v>2</v>
      </c>
      <c r="B10" s="76" t="s">
        <v>111</v>
      </c>
      <c r="C10" s="76" t="s"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v>0.03</v>
      </c>
      <c r="P10" s="124">
        <f>SUM(D10:O10)*$P$3</f>
        <v>0.03</v>
      </c>
    </row>
    <row r="11" spans="1:16" ht="15">
      <c r="A11" s="74">
        <v>3</v>
      </c>
      <c r="B11" s="75" t="s">
        <v>215</v>
      </c>
      <c r="C11" s="76" t="s">
        <v>0</v>
      </c>
      <c r="D11" s="12"/>
      <c r="E11" s="12"/>
      <c r="F11" s="12"/>
      <c r="G11" s="12"/>
      <c r="H11" s="12"/>
      <c r="I11" s="12"/>
      <c r="J11" s="12">
        <v>0.02</v>
      </c>
      <c r="K11" s="12"/>
      <c r="L11" s="12"/>
      <c r="M11" s="12"/>
      <c r="N11" s="12"/>
      <c r="O11" s="12"/>
      <c r="P11" s="124">
        <f>SUM(D11:O11)*$P$3</f>
        <v>0.02</v>
      </c>
    </row>
    <row r="12" spans="1:16" ht="15">
      <c r="A12" s="74">
        <v>4</v>
      </c>
      <c r="B12" s="75" t="s">
        <v>123</v>
      </c>
      <c r="C12" s="76" t="s">
        <v>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125">
        <f>P13</f>
        <v>0.04333</v>
      </c>
    </row>
    <row r="13" spans="1:16" ht="15">
      <c r="A13" s="23"/>
      <c r="B13" s="26" t="s">
        <v>209</v>
      </c>
      <c r="C13" s="25" t="s">
        <v>0</v>
      </c>
      <c r="D13" s="12"/>
      <c r="E13" s="12"/>
      <c r="F13" s="12"/>
      <c r="G13" s="12"/>
      <c r="H13" s="12"/>
      <c r="I13" s="12"/>
      <c r="J13" s="12"/>
      <c r="K13" s="12">
        <v>0.04333</v>
      </c>
      <c r="L13" s="12"/>
      <c r="M13" s="12"/>
      <c r="N13" s="12"/>
      <c r="O13" s="12"/>
      <c r="P13" s="123">
        <f aca="true" t="shared" si="0" ref="P13:P18">SUM(D13:O13)*$P$3</f>
        <v>0.04333</v>
      </c>
    </row>
    <row r="14" spans="1:16" s="3" customFormat="1" ht="15">
      <c r="A14" s="30"/>
      <c r="B14" s="24" t="s">
        <v>218</v>
      </c>
      <c r="C14" s="25" t="s">
        <v>210</v>
      </c>
      <c r="D14" s="12"/>
      <c r="E14" s="12"/>
      <c r="F14" s="12"/>
      <c r="G14" s="12"/>
      <c r="H14" s="13"/>
      <c r="I14" s="12"/>
      <c r="J14" s="12"/>
      <c r="K14" s="12"/>
      <c r="L14" s="12"/>
      <c r="M14" s="12"/>
      <c r="N14" s="12"/>
      <c r="O14" s="12"/>
      <c r="P14" s="123">
        <f t="shared" si="0"/>
        <v>0</v>
      </c>
    </row>
    <row r="15" spans="1:16" s="3" customFormat="1" ht="15">
      <c r="A15" s="30"/>
      <c r="B15" s="24" t="s">
        <v>224</v>
      </c>
      <c r="C15" s="25" t="s">
        <v>210</v>
      </c>
      <c r="D15" s="12"/>
      <c r="E15" s="12"/>
      <c r="F15" s="12"/>
      <c r="G15" s="12"/>
      <c r="H15" s="13"/>
      <c r="I15" s="12"/>
      <c r="J15" s="12"/>
      <c r="K15" s="12"/>
      <c r="L15" s="12"/>
      <c r="M15" s="12"/>
      <c r="N15" s="12"/>
      <c r="O15" s="12"/>
      <c r="P15" s="123">
        <f t="shared" si="0"/>
        <v>0</v>
      </c>
    </row>
    <row r="16" spans="1:16" ht="15">
      <c r="A16" s="23"/>
      <c r="B16" s="24" t="s">
        <v>225</v>
      </c>
      <c r="C16" s="25" t="s">
        <v>210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3">
        <f t="shared" si="0"/>
        <v>0</v>
      </c>
    </row>
    <row r="17" spans="1:16" ht="15">
      <c r="A17" s="23"/>
      <c r="B17" s="24" t="s">
        <v>221</v>
      </c>
      <c r="C17" s="25" t="s">
        <v>210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3">
        <f t="shared" si="0"/>
        <v>0</v>
      </c>
    </row>
    <row r="18" spans="1:16" ht="15">
      <c r="A18" s="23"/>
      <c r="B18" s="24" t="s">
        <v>223</v>
      </c>
      <c r="C18" s="25" t="s"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3">
        <f t="shared" si="0"/>
        <v>0</v>
      </c>
    </row>
    <row r="19" spans="1:16" ht="15">
      <c r="A19" s="74">
        <v>5</v>
      </c>
      <c r="B19" s="76" t="s">
        <v>126</v>
      </c>
      <c r="C19" s="76" t="s"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5">
        <f>P20+P23+P21</f>
        <v>0</v>
      </c>
    </row>
    <row r="20" spans="1:16" ht="15">
      <c r="A20" s="23"/>
      <c r="B20" s="26" t="s">
        <v>19</v>
      </c>
      <c r="C20" s="25" t="s"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3">
        <f>SUM(D20:O20)*$P$3</f>
        <v>0</v>
      </c>
    </row>
    <row r="21" spans="1:16" ht="15">
      <c r="A21" s="23"/>
      <c r="B21" s="26" t="s">
        <v>242</v>
      </c>
      <c r="C21" s="25" t="s"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3">
        <f>SUM(D21:O21)*$P$3</f>
        <v>0</v>
      </c>
    </row>
    <row r="22" spans="1:16" ht="15">
      <c r="A22" s="23"/>
      <c r="B22" s="26" t="s">
        <v>219</v>
      </c>
      <c r="C22" s="25" t="s">
        <v>220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3">
        <f>SUM(D22:O22)*$P$3</f>
        <v>0</v>
      </c>
    </row>
    <row r="23" spans="1:16" ht="15">
      <c r="A23" s="30"/>
      <c r="B23" s="24" t="s">
        <v>20</v>
      </c>
      <c r="C23" s="25" t="s"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3">
        <f>SUM(D23:O23)*$P$3</f>
        <v>0</v>
      </c>
    </row>
    <row r="24" spans="1:16" ht="15">
      <c r="A24" s="74">
        <v>6</v>
      </c>
      <c r="B24" s="75" t="s">
        <v>127</v>
      </c>
      <c r="C24" s="76" t="s"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5">
        <f>P26</f>
        <v>0</v>
      </c>
    </row>
    <row r="25" spans="1:16" ht="15">
      <c r="A25" s="23"/>
      <c r="B25" s="26" t="s">
        <v>222</v>
      </c>
      <c r="C25" s="25" t="s">
        <v>210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3">
        <f>SUM(D25:O25)*$P$3</f>
        <v>0</v>
      </c>
    </row>
    <row r="26" spans="1:16" ht="15">
      <c r="A26" s="23"/>
      <c r="B26" s="26" t="s">
        <v>27</v>
      </c>
      <c r="C26" s="25" t="s"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3">
        <f>SUM(D26:O26)*$P$3</f>
        <v>0</v>
      </c>
    </row>
    <row r="27" spans="1:16" ht="15">
      <c r="A27" s="23"/>
      <c r="B27" s="26" t="s">
        <v>211</v>
      </c>
      <c r="C27" s="25" t="s">
        <v>210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3">
        <f>SUM(D27:O27)*$P$3</f>
        <v>0</v>
      </c>
    </row>
    <row r="28" spans="1:16" ht="15">
      <c r="A28" s="74">
        <v>7</v>
      </c>
      <c r="B28" s="75" t="s">
        <v>23</v>
      </c>
      <c r="C28" s="76" t="s">
        <v>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125">
        <f>P29+P30</f>
        <v>0</v>
      </c>
    </row>
    <row r="29" spans="1:16" ht="15">
      <c r="A29" s="23"/>
      <c r="B29" s="24" t="s">
        <v>213</v>
      </c>
      <c r="C29" s="25" t="s"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3">
        <f>SUM(D29:O29)*$P$3</f>
        <v>0</v>
      </c>
    </row>
    <row r="30" spans="1:16" ht="15">
      <c r="A30" s="23"/>
      <c r="B30" s="28" t="s">
        <v>128</v>
      </c>
      <c r="C30" s="25" t="s"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3">
        <f>SUM(D30:O30)*$P$3</f>
        <v>0</v>
      </c>
    </row>
    <row r="31" spans="1:16" ht="15">
      <c r="A31" s="74">
        <v>8</v>
      </c>
      <c r="B31" s="79" t="s">
        <v>129</v>
      </c>
      <c r="C31" s="76" t="s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5">
        <f>P32+P33+P34+P35+P36+P37+P38+P39+P40+P41</f>
        <v>0.05541</v>
      </c>
    </row>
    <row r="32" spans="1:16" ht="15">
      <c r="A32" s="23"/>
      <c r="B32" s="26" t="s">
        <v>5</v>
      </c>
      <c r="C32" s="25" t="s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3">
        <f aca="true" t="shared" si="1" ref="P32:P47">SUM(D32:O32)*$P$3</f>
        <v>0</v>
      </c>
    </row>
    <row r="33" spans="1:16" ht="15">
      <c r="A33" s="23"/>
      <c r="B33" s="26" t="s">
        <v>58</v>
      </c>
      <c r="C33" s="25" t="s">
        <v>0</v>
      </c>
      <c r="D33" s="12"/>
      <c r="E33" s="12"/>
      <c r="F33" s="12"/>
      <c r="G33" s="12"/>
      <c r="H33" s="12"/>
      <c r="I33" s="12"/>
      <c r="J33" s="12">
        <v>0.02025</v>
      </c>
      <c r="K33" s="12"/>
      <c r="L33" s="12"/>
      <c r="M33" s="12"/>
      <c r="N33" s="12"/>
      <c r="O33" s="12"/>
      <c r="P33" s="123">
        <f t="shared" si="1"/>
        <v>0.02025</v>
      </c>
    </row>
    <row r="34" spans="1:16" ht="15">
      <c r="A34" s="23"/>
      <c r="B34" s="26" t="s">
        <v>8</v>
      </c>
      <c r="C34" s="25" t="s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3">
        <f t="shared" si="1"/>
        <v>0</v>
      </c>
    </row>
    <row r="35" spans="1:16" ht="15">
      <c r="A35" s="23"/>
      <c r="B35" s="24" t="s">
        <v>18</v>
      </c>
      <c r="C35" s="25" t="s"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3">
        <f t="shared" si="1"/>
        <v>0</v>
      </c>
    </row>
    <row r="36" spans="1:16" ht="15">
      <c r="A36" s="23"/>
      <c r="B36" s="24" t="s">
        <v>24</v>
      </c>
      <c r="C36" s="25" t="s">
        <v>0</v>
      </c>
      <c r="D36" s="12"/>
      <c r="E36" s="12">
        <v>0.031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3">
        <f t="shared" si="1"/>
        <v>0.031</v>
      </c>
    </row>
    <row r="37" spans="1:16" ht="15">
      <c r="A37" s="23"/>
      <c r="B37" s="24" t="s">
        <v>34</v>
      </c>
      <c r="C37" s="25" t="s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3">
        <f t="shared" si="1"/>
        <v>0</v>
      </c>
    </row>
    <row r="38" spans="1:16" ht="15">
      <c r="A38" s="23"/>
      <c r="B38" s="24" t="s">
        <v>36</v>
      </c>
      <c r="C38" s="25" t="s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3">
        <f t="shared" si="1"/>
        <v>0</v>
      </c>
    </row>
    <row r="39" spans="1:16" ht="15">
      <c r="A39" s="23"/>
      <c r="B39" s="24" t="s">
        <v>37</v>
      </c>
      <c r="C39" s="25" t="s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3">
        <f t="shared" si="1"/>
        <v>0</v>
      </c>
    </row>
    <row r="40" spans="1:16" ht="15">
      <c r="A40" s="23"/>
      <c r="B40" s="26" t="s">
        <v>38</v>
      </c>
      <c r="C40" s="25" t="s">
        <v>0</v>
      </c>
      <c r="D40" s="12"/>
      <c r="E40" s="12"/>
      <c r="F40" s="12"/>
      <c r="G40" s="12"/>
      <c r="H40" s="12"/>
      <c r="I40" s="12"/>
      <c r="J40" s="12"/>
      <c r="K40" s="12">
        <v>0.00416</v>
      </c>
      <c r="L40" s="12"/>
      <c r="M40" s="12"/>
      <c r="N40" s="12"/>
      <c r="O40" s="12"/>
      <c r="P40" s="123">
        <f t="shared" si="1"/>
        <v>0.00416</v>
      </c>
    </row>
    <row r="41" spans="1:16" ht="15">
      <c r="A41" s="23"/>
      <c r="B41" s="26" t="s">
        <v>205</v>
      </c>
      <c r="C41" s="25" t="s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3">
        <f t="shared" si="1"/>
        <v>0</v>
      </c>
    </row>
    <row r="42" spans="1:16" ht="15">
      <c r="A42" s="74">
        <v>9</v>
      </c>
      <c r="B42" s="76" t="s">
        <v>31</v>
      </c>
      <c r="C42" s="76" t="s">
        <v>0</v>
      </c>
      <c r="D42" s="12"/>
      <c r="E42" s="12"/>
      <c r="F42" s="12"/>
      <c r="G42" s="12"/>
      <c r="H42" s="12"/>
      <c r="I42" s="12"/>
      <c r="J42" s="12"/>
      <c r="K42" s="12">
        <f>0.00333+0.00375</f>
        <v>0.0070799999999999995</v>
      </c>
      <c r="L42" s="12">
        <v>0.00216</v>
      </c>
      <c r="M42" s="12"/>
      <c r="N42" s="12"/>
      <c r="O42" s="12"/>
      <c r="P42" s="124">
        <f t="shared" si="1"/>
        <v>0.00924</v>
      </c>
    </row>
    <row r="43" spans="1:16" ht="15">
      <c r="A43" s="74">
        <v>10</v>
      </c>
      <c r="B43" s="76" t="s">
        <v>39</v>
      </c>
      <c r="C43" s="76" t="s">
        <v>0</v>
      </c>
      <c r="D43" s="12"/>
      <c r="E43" s="12">
        <v>0.006</v>
      </c>
      <c r="F43" s="12"/>
      <c r="G43" s="12">
        <v>0.008</v>
      </c>
      <c r="H43" s="12"/>
      <c r="I43" s="12"/>
      <c r="J43" s="12"/>
      <c r="K43" s="12"/>
      <c r="L43" s="12">
        <v>0.0054</v>
      </c>
      <c r="M43" s="12">
        <v>0.01</v>
      </c>
      <c r="N43" s="12"/>
      <c r="O43" s="12"/>
      <c r="P43" s="124">
        <f t="shared" si="1"/>
        <v>0.029400000000000003</v>
      </c>
    </row>
    <row r="44" spans="1:16" ht="15">
      <c r="A44" s="74">
        <v>11</v>
      </c>
      <c r="B44" s="76" t="s">
        <v>42</v>
      </c>
      <c r="C44" s="76" t="s">
        <v>0</v>
      </c>
      <c r="D44" s="107"/>
      <c r="E44" s="107">
        <v>0.0005</v>
      </c>
      <c r="F44" s="107"/>
      <c r="G44" s="107"/>
      <c r="H44" s="107"/>
      <c r="I44" s="107">
        <v>0.00015</v>
      </c>
      <c r="J44" s="107">
        <v>0.00088</v>
      </c>
      <c r="K44" s="107">
        <f>0.00071+0.00013</f>
        <v>0.00084</v>
      </c>
      <c r="L44" s="107">
        <v>0.001</v>
      </c>
      <c r="M44" s="107"/>
      <c r="N44" s="107"/>
      <c r="O44" s="107"/>
      <c r="P44" s="124">
        <f t="shared" si="1"/>
        <v>0.00337</v>
      </c>
    </row>
    <row r="45" spans="1:16" ht="15">
      <c r="A45" s="74">
        <v>12</v>
      </c>
      <c r="B45" s="76" t="s">
        <v>25</v>
      </c>
      <c r="C45" s="76" t="s">
        <v>0</v>
      </c>
      <c r="D45" s="12"/>
      <c r="E45" s="12"/>
      <c r="F45" s="12"/>
      <c r="G45" s="12"/>
      <c r="H45" s="12"/>
      <c r="I45" s="12">
        <v>0.0036</v>
      </c>
      <c r="J45" s="12">
        <v>0.005</v>
      </c>
      <c r="K45" s="12">
        <f>0.0025+0.0025</f>
        <v>0.005</v>
      </c>
      <c r="L45" s="12"/>
      <c r="M45" s="12"/>
      <c r="N45" s="12"/>
      <c r="O45" s="12"/>
      <c r="P45" s="124">
        <f t="shared" si="1"/>
        <v>0.013600000000000001</v>
      </c>
    </row>
    <row r="46" spans="1:16" ht="15">
      <c r="A46" s="74">
        <v>13</v>
      </c>
      <c r="B46" s="76" t="s">
        <v>26</v>
      </c>
      <c r="C46" s="76" t="s">
        <v>0</v>
      </c>
      <c r="D46" s="12"/>
      <c r="E46" s="12">
        <v>0.005</v>
      </c>
      <c r="F46" s="12"/>
      <c r="G46" s="12"/>
      <c r="H46" s="12"/>
      <c r="I46" s="12"/>
      <c r="J46" s="12"/>
      <c r="K46" s="12"/>
      <c r="L46" s="12">
        <v>0.0063</v>
      </c>
      <c r="M46" s="12"/>
      <c r="N46" s="12"/>
      <c r="O46" s="12"/>
      <c r="P46" s="124">
        <f t="shared" si="1"/>
        <v>0.011300000000000001</v>
      </c>
    </row>
    <row r="47" spans="1:16" ht="15">
      <c r="A47" s="74">
        <v>14</v>
      </c>
      <c r="B47" s="76" t="s">
        <v>44</v>
      </c>
      <c r="C47" s="76" t="s"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4">
        <f t="shared" si="1"/>
        <v>0</v>
      </c>
    </row>
    <row r="48" spans="1:16" ht="15">
      <c r="A48" s="74">
        <v>15</v>
      </c>
      <c r="B48" s="75" t="s">
        <v>130</v>
      </c>
      <c r="C48" s="76" t="s"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5">
        <f>P49+P50+P51+P52+P53</f>
        <v>0.2</v>
      </c>
    </row>
    <row r="49" spans="1:16" ht="15">
      <c r="A49" s="23"/>
      <c r="B49" s="24" t="s">
        <v>207</v>
      </c>
      <c r="C49" s="25" t="s">
        <v>0</v>
      </c>
      <c r="D49" s="12"/>
      <c r="E49" s="12">
        <v>0.1</v>
      </c>
      <c r="F49" s="12"/>
      <c r="G49" s="12">
        <v>0.1</v>
      </c>
      <c r="H49" s="12"/>
      <c r="I49" s="12"/>
      <c r="J49" s="12"/>
      <c r="K49" s="12"/>
      <c r="L49" s="12"/>
      <c r="M49" s="12"/>
      <c r="N49" s="12"/>
      <c r="O49" s="12"/>
      <c r="P49" s="123">
        <f aca="true" t="shared" si="2" ref="P49:P58">SUM(D49:O49)*$P$3</f>
        <v>0.2</v>
      </c>
    </row>
    <row r="50" spans="1:16" ht="15">
      <c r="A50" s="23"/>
      <c r="B50" s="24" t="s">
        <v>233</v>
      </c>
      <c r="C50" s="25" t="s"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3">
        <f t="shared" si="2"/>
        <v>0</v>
      </c>
    </row>
    <row r="51" spans="1:16" ht="15">
      <c r="A51" s="23"/>
      <c r="B51" s="24" t="s">
        <v>258</v>
      </c>
      <c r="C51" s="25" t="s"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3">
        <f t="shared" si="2"/>
        <v>0</v>
      </c>
    </row>
    <row r="52" spans="1:16" ht="15">
      <c r="A52" s="23"/>
      <c r="B52" s="24" t="s">
        <v>208</v>
      </c>
      <c r="C52" s="25" t="s"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3">
        <f t="shared" si="2"/>
        <v>0</v>
      </c>
    </row>
    <row r="53" spans="1:16" ht="15">
      <c r="A53" s="23"/>
      <c r="B53" s="26" t="s">
        <v>29</v>
      </c>
      <c r="C53" s="25" t="s"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3">
        <f t="shared" si="2"/>
        <v>0</v>
      </c>
    </row>
    <row r="54" spans="1:16" ht="15">
      <c r="A54" s="74">
        <v>16</v>
      </c>
      <c r="B54" s="76" t="s">
        <v>131</v>
      </c>
      <c r="C54" s="76" t="s"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4">
        <f t="shared" si="2"/>
        <v>0</v>
      </c>
    </row>
    <row r="55" spans="1:16" ht="15">
      <c r="A55" s="74">
        <v>17</v>
      </c>
      <c r="B55" s="76" t="s">
        <v>132</v>
      </c>
      <c r="C55" s="76" t="s">
        <v>0</v>
      </c>
      <c r="D55" s="12"/>
      <c r="E55" s="12"/>
      <c r="F55" s="12"/>
      <c r="G55" s="12"/>
      <c r="H55" s="12"/>
      <c r="I55" s="12"/>
      <c r="J55" s="12"/>
      <c r="K55" s="12">
        <v>0.0125</v>
      </c>
      <c r="L55" s="12"/>
      <c r="M55" s="12"/>
      <c r="N55" s="12"/>
      <c r="O55" s="12"/>
      <c r="P55" s="124">
        <f t="shared" si="2"/>
        <v>0.0125</v>
      </c>
    </row>
    <row r="56" spans="1:16" ht="15">
      <c r="A56" s="74">
        <v>18</v>
      </c>
      <c r="B56" s="76" t="s">
        <v>49</v>
      </c>
      <c r="C56" s="76" t="s">
        <v>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4">
        <f t="shared" si="2"/>
        <v>0</v>
      </c>
    </row>
    <row r="57" spans="1:16" ht="15">
      <c r="A57" s="74">
        <v>19</v>
      </c>
      <c r="B57" s="76" t="s">
        <v>10</v>
      </c>
      <c r="C57" s="76" t="s"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4">
        <f t="shared" si="2"/>
        <v>0</v>
      </c>
    </row>
    <row r="58" spans="1:16" ht="15">
      <c r="A58" s="74">
        <v>20</v>
      </c>
      <c r="B58" s="76" t="s">
        <v>17</v>
      </c>
      <c r="C58" s="76" t="s">
        <v>0</v>
      </c>
      <c r="D58" s="12"/>
      <c r="E58" s="12"/>
      <c r="F58" s="12"/>
      <c r="G58" s="12">
        <v>0.0024</v>
      </c>
      <c r="H58" s="12"/>
      <c r="I58" s="12"/>
      <c r="J58" s="12"/>
      <c r="K58" s="12"/>
      <c r="L58" s="12"/>
      <c r="M58" s="12"/>
      <c r="N58" s="12"/>
      <c r="O58" s="12"/>
      <c r="P58" s="124">
        <f t="shared" si="2"/>
        <v>0.0024</v>
      </c>
    </row>
    <row r="59" spans="1:16" ht="15">
      <c r="A59" s="74">
        <v>21</v>
      </c>
      <c r="B59" s="79" t="s">
        <v>133</v>
      </c>
      <c r="C59" s="76" t="s"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5">
        <f>P60+P61+P62+P63+P64+P65</f>
        <v>0.1955</v>
      </c>
    </row>
    <row r="60" spans="1:16" ht="15">
      <c r="A60" s="23"/>
      <c r="B60" s="24" t="s">
        <v>1</v>
      </c>
      <c r="C60" s="25" t="s"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3">
        <f aca="true" t="shared" si="3" ref="P60:P65">SUM(D60:O60)*$P$3</f>
        <v>0</v>
      </c>
    </row>
    <row r="61" spans="1:16" ht="15">
      <c r="A61" s="23"/>
      <c r="B61" s="26" t="s">
        <v>3</v>
      </c>
      <c r="C61" s="25" t="s"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3">
        <f t="shared" si="3"/>
        <v>0</v>
      </c>
    </row>
    <row r="62" spans="1:16" ht="15">
      <c r="A62" s="23"/>
      <c r="B62" s="26" t="s">
        <v>206</v>
      </c>
      <c r="C62" s="25" t="s"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3">
        <f t="shared" si="3"/>
        <v>0</v>
      </c>
    </row>
    <row r="63" spans="1:16" ht="15">
      <c r="A63" s="23"/>
      <c r="B63" s="24" t="s">
        <v>21</v>
      </c>
      <c r="C63" s="25" t="s"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3">
        <f t="shared" si="3"/>
        <v>0</v>
      </c>
    </row>
    <row r="64" spans="1:16" ht="15">
      <c r="A64" s="23"/>
      <c r="B64" s="24" t="s">
        <v>51</v>
      </c>
      <c r="C64" s="25" t="s"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>
        <v>0.0455</v>
      </c>
      <c r="N64" s="12">
        <v>0.15</v>
      </c>
      <c r="O64" s="12"/>
      <c r="P64" s="123">
        <f t="shared" si="3"/>
        <v>0.1955</v>
      </c>
    </row>
    <row r="65" spans="1:16" ht="15">
      <c r="A65" s="23"/>
      <c r="B65" s="28" t="s">
        <v>54</v>
      </c>
      <c r="C65" s="25" t="s"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3">
        <f t="shared" si="3"/>
        <v>0</v>
      </c>
    </row>
    <row r="66" spans="1:16" ht="15">
      <c r="A66" s="74">
        <v>22</v>
      </c>
      <c r="B66" s="79" t="s">
        <v>134</v>
      </c>
      <c r="C66" s="76" t="s"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5">
        <f>P67+P68+P69+P70+P71</f>
        <v>0</v>
      </c>
    </row>
    <row r="67" spans="1:16" ht="15">
      <c r="A67" s="23"/>
      <c r="B67" s="26" t="s">
        <v>2</v>
      </c>
      <c r="C67" s="25" t="s"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3">
        <f aca="true" t="shared" si="4" ref="P67:P72">SUM(D67:O67)*$P$3</f>
        <v>0</v>
      </c>
    </row>
    <row r="68" spans="1:16" ht="15">
      <c r="A68" s="23"/>
      <c r="B68" s="26" t="s">
        <v>9</v>
      </c>
      <c r="C68" s="25" t="s"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3">
        <f t="shared" si="4"/>
        <v>0</v>
      </c>
    </row>
    <row r="69" spans="1:16" ht="15">
      <c r="A69" s="23"/>
      <c r="B69" s="26" t="s">
        <v>61</v>
      </c>
      <c r="C69" s="25" t="s"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3">
        <f t="shared" si="4"/>
        <v>0</v>
      </c>
    </row>
    <row r="70" spans="1:16" ht="15">
      <c r="A70" s="23"/>
      <c r="B70" s="24" t="s">
        <v>50</v>
      </c>
      <c r="C70" s="25" t="s"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3">
        <f t="shared" si="4"/>
        <v>0</v>
      </c>
    </row>
    <row r="71" spans="1:16" ht="15">
      <c r="A71" s="23"/>
      <c r="B71" s="24" t="s">
        <v>15</v>
      </c>
      <c r="C71" s="25" t="s"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3">
        <f t="shared" si="4"/>
        <v>0</v>
      </c>
    </row>
    <row r="72" spans="1:16" ht="15">
      <c r="A72" s="74">
        <v>23</v>
      </c>
      <c r="B72" s="76" t="s">
        <v>12</v>
      </c>
      <c r="C72" s="76" t="s">
        <v>0</v>
      </c>
      <c r="D72" s="12"/>
      <c r="E72" s="12"/>
      <c r="F72" s="12"/>
      <c r="G72" s="12"/>
      <c r="H72" s="12"/>
      <c r="I72" s="12"/>
      <c r="J72" s="12">
        <v>0.06675</v>
      </c>
      <c r="K72" s="12"/>
      <c r="L72" s="12"/>
      <c r="M72" s="12"/>
      <c r="N72" s="12"/>
      <c r="O72" s="12"/>
      <c r="P72" s="124">
        <f t="shared" si="4"/>
        <v>0.06675</v>
      </c>
    </row>
    <row r="73" spans="1:16" ht="15">
      <c r="A73" s="74">
        <v>24</v>
      </c>
      <c r="B73" s="79" t="s">
        <v>135</v>
      </c>
      <c r="C73" s="76" t="s"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5">
        <f>P74+P75+P76+P77+P78+P79+P80+P81+P82+P83</f>
        <v>0.39068</v>
      </c>
    </row>
    <row r="74" spans="1:16" ht="15">
      <c r="A74" s="23"/>
      <c r="B74" s="24" t="s">
        <v>11</v>
      </c>
      <c r="C74" s="25" t="s">
        <v>0</v>
      </c>
      <c r="D74" s="12"/>
      <c r="E74" s="12"/>
      <c r="F74" s="12"/>
      <c r="G74" s="12"/>
      <c r="H74" s="12"/>
      <c r="I74" s="12"/>
      <c r="J74" s="12"/>
      <c r="K74" s="12"/>
      <c r="L74" s="12">
        <v>0.25794</v>
      </c>
      <c r="M74" s="12"/>
      <c r="N74" s="12"/>
      <c r="O74" s="12"/>
      <c r="P74" s="123">
        <f aca="true" t="shared" si="5" ref="P74:P83">SUM(D74:O74)*$P$3</f>
        <v>0.25794</v>
      </c>
    </row>
    <row r="75" spans="1:16" ht="15">
      <c r="A75" s="23"/>
      <c r="B75" s="24" t="s">
        <v>22</v>
      </c>
      <c r="C75" s="25" t="s">
        <v>0</v>
      </c>
      <c r="D75" s="12"/>
      <c r="E75" s="12"/>
      <c r="F75" s="12"/>
      <c r="G75" s="12"/>
      <c r="H75" s="12"/>
      <c r="I75" s="12">
        <v>0.009</v>
      </c>
      <c r="J75" s="12">
        <v>0.012</v>
      </c>
      <c r="K75" s="12">
        <v>0.0175</v>
      </c>
      <c r="L75" s="12">
        <v>0.00864</v>
      </c>
      <c r="M75" s="12"/>
      <c r="N75" s="12"/>
      <c r="O75" s="12"/>
      <c r="P75" s="123">
        <f t="shared" si="5"/>
        <v>0.04714</v>
      </c>
    </row>
    <row r="76" spans="1:16" ht="15">
      <c r="A76" s="23"/>
      <c r="B76" s="24" t="s">
        <v>30</v>
      </c>
      <c r="C76" s="25" t="s">
        <v>0</v>
      </c>
      <c r="D76" s="12"/>
      <c r="E76" s="12"/>
      <c r="F76" s="12"/>
      <c r="G76" s="12"/>
      <c r="H76" s="12"/>
      <c r="I76" s="12"/>
      <c r="J76" s="12">
        <v>0.0125</v>
      </c>
      <c r="K76" s="12"/>
      <c r="L76" s="12">
        <v>0.0045</v>
      </c>
      <c r="M76" s="12"/>
      <c r="N76" s="12"/>
      <c r="O76" s="12"/>
      <c r="P76" s="123">
        <f t="shared" si="5"/>
        <v>0.017</v>
      </c>
    </row>
    <row r="77" spans="1:16" ht="15">
      <c r="A77" s="23"/>
      <c r="B77" s="24" t="s">
        <v>40</v>
      </c>
      <c r="C77" s="25" t="s">
        <v>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3">
        <f t="shared" si="5"/>
        <v>0</v>
      </c>
    </row>
    <row r="78" spans="1:16" ht="15">
      <c r="A78" s="23"/>
      <c r="B78" s="24" t="s">
        <v>32</v>
      </c>
      <c r="C78" s="25" t="s">
        <v>0</v>
      </c>
      <c r="D78" s="12"/>
      <c r="E78" s="12"/>
      <c r="F78" s="12"/>
      <c r="G78" s="12"/>
      <c r="H78" s="12"/>
      <c r="I78" s="12">
        <v>0.0222</v>
      </c>
      <c r="J78" s="12"/>
      <c r="K78" s="12"/>
      <c r="L78" s="12"/>
      <c r="M78" s="12"/>
      <c r="N78" s="12"/>
      <c r="O78" s="12"/>
      <c r="P78" s="123">
        <f t="shared" si="5"/>
        <v>0.0222</v>
      </c>
    </row>
    <row r="79" spans="1:16" ht="15">
      <c r="A79" s="23"/>
      <c r="B79" s="32" t="s">
        <v>46</v>
      </c>
      <c r="C79" s="25" t="s">
        <v>0</v>
      </c>
      <c r="D79" s="12"/>
      <c r="E79" s="12"/>
      <c r="F79" s="12"/>
      <c r="G79" s="12"/>
      <c r="H79" s="12"/>
      <c r="I79" s="12">
        <v>0.0306</v>
      </c>
      <c r="J79" s="12"/>
      <c r="K79" s="12"/>
      <c r="L79" s="12"/>
      <c r="M79" s="12"/>
      <c r="N79" s="12"/>
      <c r="O79" s="12"/>
      <c r="P79" s="123">
        <f t="shared" si="5"/>
        <v>0.0306</v>
      </c>
    </row>
    <row r="80" spans="1:16" ht="15">
      <c r="A80" s="23"/>
      <c r="B80" s="26" t="s">
        <v>217</v>
      </c>
      <c r="C80" s="25" t="s">
        <v>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3">
        <f t="shared" si="5"/>
        <v>0</v>
      </c>
    </row>
    <row r="81" spans="1:16" ht="15">
      <c r="A81" s="23"/>
      <c r="B81" s="26" t="s">
        <v>86</v>
      </c>
      <c r="C81" s="25" t="s"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3">
        <f t="shared" si="5"/>
        <v>0</v>
      </c>
    </row>
    <row r="82" spans="1:16" ht="15">
      <c r="A82" s="23"/>
      <c r="B82" s="24" t="s">
        <v>33</v>
      </c>
      <c r="C82" s="25" t="s">
        <v>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3">
        <f t="shared" si="5"/>
        <v>0</v>
      </c>
    </row>
    <row r="83" spans="1:16" ht="15">
      <c r="A83" s="23"/>
      <c r="B83" s="24" t="s">
        <v>45</v>
      </c>
      <c r="C83" s="25" t="s">
        <v>0</v>
      </c>
      <c r="D83" s="12"/>
      <c r="E83" s="12"/>
      <c r="F83" s="12"/>
      <c r="G83" s="12"/>
      <c r="H83" s="12"/>
      <c r="I83" s="12"/>
      <c r="J83" s="12"/>
      <c r="K83" s="12">
        <v>0.005</v>
      </c>
      <c r="L83" s="12">
        <v>0.0108</v>
      </c>
      <c r="M83" s="12"/>
      <c r="N83" s="12"/>
      <c r="O83" s="12"/>
      <c r="P83" s="123">
        <f t="shared" si="5"/>
        <v>0.0158</v>
      </c>
    </row>
    <row r="84" spans="1:16" ht="15">
      <c r="A84" s="80">
        <v>25</v>
      </c>
      <c r="B84" s="81" t="s">
        <v>141</v>
      </c>
      <c r="C84" s="76" t="s"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5">
        <f>P85+P86+P87+P88</f>
        <v>0</v>
      </c>
    </row>
    <row r="85" spans="1:16" ht="15">
      <c r="A85" s="34"/>
      <c r="B85" s="32" t="s">
        <v>142</v>
      </c>
      <c r="C85" s="25" t="s"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3">
        <f>SUM(D85:O85)*$P$3</f>
        <v>0</v>
      </c>
    </row>
    <row r="86" spans="1:16" ht="15">
      <c r="A86" s="34"/>
      <c r="B86" s="32" t="s">
        <v>212</v>
      </c>
      <c r="C86" s="25" t="s"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3">
        <f>SUM(D86:O86)*$P$3</f>
        <v>0</v>
      </c>
    </row>
    <row r="87" spans="1:16" ht="15">
      <c r="A87" s="23"/>
      <c r="B87" s="24" t="s">
        <v>204</v>
      </c>
      <c r="C87" s="25" t="s"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3">
        <f>SUM(D87:O87)*$P$3</f>
        <v>0</v>
      </c>
    </row>
    <row r="88" spans="1:16" ht="15">
      <c r="A88" s="35"/>
      <c r="B88" s="36" t="s">
        <v>57</v>
      </c>
      <c r="C88" s="25" t="s"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3">
        <f>SUM(D88:O88)*$P$3</f>
        <v>0</v>
      </c>
    </row>
    <row r="89" spans="1:16" ht="15">
      <c r="A89" s="80">
        <v>26</v>
      </c>
      <c r="B89" s="81" t="s">
        <v>144</v>
      </c>
      <c r="C89" s="76" t="s">
        <v>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5">
        <f>P90+P91</f>
        <v>0.2</v>
      </c>
    </row>
    <row r="90" spans="1:16" ht="15">
      <c r="A90" s="23"/>
      <c r="B90" s="26" t="s">
        <v>41</v>
      </c>
      <c r="C90" s="25" t="s">
        <v>0</v>
      </c>
      <c r="D90" s="12"/>
      <c r="E90" s="12"/>
      <c r="F90" s="12"/>
      <c r="G90" s="12"/>
      <c r="H90" s="12">
        <v>0.2</v>
      </c>
      <c r="I90" s="12"/>
      <c r="J90" s="12"/>
      <c r="K90" s="12"/>
      <c r="L90" s="12"/>
      <c r="M90" s="12"/>
      <c r="N90" s="12"/>
      <c r="O90" s="12"/>
      <c r="P90" s="123">
        <f>SUM(D90:O90)*$P$3</f>
        <v>0.2</v>
      </c>
    </row>
    <row r="91" spans="1:16" ht="15">
      <c r="A91" s="23"/>
      <c r="B91" s="26" t="s">
        <v>75</v>
      </c>
      <c r="C91" s="25" t="s">
        <v>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3">
        <f>SUM(D91:O91)*$P$3</f>
        <v>0</v>
      </c>
    </row>
    <row r="92" spans="1:16" ht="15">
      <c r="A92" s="74">
        <v>27</v>
      </c>
      <c r="B92" s="83" t="s">
        <v>95</v>
      </c>
      <c r="C92" s="76" t="s">
        <v>0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4">
        <f>SUM(D92:O92)*$P$3</f>
        <v>0</v>
      </c>
    </row>
    <row r="93" spans="1:16" ht="15">
      <c r="A93" s="74">
        <v>28</v>
      </c>
      <c r="B93" s="83" t="s">
        <v>306</v>
      </c>
      <c r="C93" s="76" t="s">
        <v>210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4">
        <f>SUM(D93:O93)*$P$3</f>
        <v>0</v>
      </c>
    </row>
    <row r="94" spans="1:16" ht="15">
      <c r="A94" s="74">
        <v>29</v>
      </c>
      <c r="B94" s="76" t="s">
        <v>52</v>
      </c>
      <c r="C94" s="76" t="s">
        <v>0</v>
      </c>
      <c r="D94" s="12">
        <v>0.046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4">
        <f>SUM(D94:O94)*$P$3</f>
        <v>0.046</v>
      </c>
    </row>
    <row r="95" ht="15">
      <c r="P95" s="126">
        <v>0.046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D1:G1"/>
    <mergeCell ref="I1:O1"/>
  </mergeCells>
  <printOptions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3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O95"/>
  <sheetViews>
    <sheetView zoomScalePageLayoutView="0" workbookViewId="0" topLeftCell="A1">
      <pane xSplit="3" ySplit="4" topLeftCell="D7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S79" sqref="S79"/>
    </sheetView>
  </sheetViews>
  <sheetFormatPr defaultColWidth="9.140625" defaultRowHeight="15"/>
  <cols>
    <col min="1" max="1" width="3.57421875" style="37" customWidth="1"/>
    <col min="2" max="2" width="27.7109375" style="37" customWidth="1"/>
    <col min="3" max="3" width="3.28125" style="37" customWidth="1"/>
    <col min="4" max="4" width="9.00390625" style="4" customWidth="1"/>
    <col min="5" max="5" width="12.28125" style="4" bestFit="1" customWidth="1"/>
    <col min="6" max="6" width="9.8515625" style="4" bestFit="1" customWidth="1"/>
    <col min="7" max="7" width="15.57421875" style="4" bestFit="1" customWidth="1"/>
    <col min="8" max="8" width="15.00390625" style="4" bestFit="1" customWidth="1"/>
    <col min="9" max="9" width="19.7109375" style="4" bestFit="1" customWidth="1"/>
    <col min="10" max="10" width="15.57421875" style="4" bestFit="1" customWidth="1"/>
    <col min="11" max="11" width="16.140625" style="4" bestFit="1" customWidth="1"/>
    <col min="12" max="12" width="16.57421875" style="4" bestFit="1" customWidth="1"/>
    <col min="13" max="13" width="12.7109375" style="4" customWidth="1"/>
    <col min="14" max="14" width="13.28125" style="4" bestFit="1" customWidth="1"/>
    <col min="15" max="15" width="15.28125" style="127" bestFit="1" customWidth="1"/>
  </cols>
  <sheetData>
    <row r="1" spans="1:15" ht="51.75" customHeight="1">
      <c r="A1" s="14"/>
      <c r="B1" s="128" t="s">
        <v>148</v>
      </c>
      <c r="C1" s="16"/>
      <c r="D1" s="144" t="s">
        <v>227</v>
      </c>
      <c r="E1" s="144"/>
      <c r="F1" s="144"/>
      <c r="G1" s="136" t="s">
        <v>271</v>
      </c>
      <c r="H1" s="144" t="s">
        <v>228</v>
      </c>
      <c r="I1" s="144"/>
      <c r="J1" s="144"/>
      <c r="K1" s="144"/>
      <c r="L1" s="144"/>
      <c r="M1" s="144"/>
      <c r="N1" s="144"/>
      <c r="O1" s="129" t="s">
        <v>149</v>
      </c>
    </row>
    <row r="2" spans="1:15" s="2" customFormat="1" ht="69.75" customHeight="1">
      <c r="A2" s="17"/>
      <c r="B2" s="109" t="s">
        <v>266</v>
      </c>
      <c r="C2" s="18"/>
      <c r="D2" s="131" t="s">
        <v>285</v>
      </c>
      <c r="E2" s="131" t="s">
        <v>300</v>
      </c>
      <c r="F2" s="131" t="s">
        <v>251</v>
      </c>
      <c r="G2" s="131" t="s">
        <v>59</v>
      </c>
      <c r="H2" s="131" t="s">
        <v>245</v>
      </c>
      <c r="I2" s="131" t="s">
        <v>301</v>
      </c>
      <c r="J2" s="131" t="s">
        <v>260</v>
      </c>
      <c r="K2" s="131" t="s">
        <v>261</v>
      </c>
      <c r="L2" s="131" t="s">
        <v>248</v>
      </c>
      <c r="M2" s="131" t="s">
        <v>234</v>
      </c>
      <c r="N2" s="131" t="s">
        <v>232</v>
      </c>
      <c r="O2" s="119" t="s">
        <v>226</v>
      </c>
    </row>
    <row r="3" spans="1:15" ht="23.25" customHeight="1">
      <c r="A3" s="19"/>
      <c r="B3" s="20" t="s">
        <v>68</v>
      </c>
      <c r="C3" s="2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10" t="s">
        <v>214</v>
      </c>
    </row>
    <row r="4" spans="1:15" s="106" customFormat="1" ht="19.5" customHeight="1">
      <c r="A4" s="19"/>
      <c r="B4" s="20" t="s">
        <v>69</v>
      </c>
      <c r="C4" s="22"/>
      <c r="D4" s="130" t="s">
        <v>299</v>
      </c>
      <c r="E4" s="130" t="s">
        <v>273</v>
      </c>
      <c r="F4" s="130" t="s">
        <v>252</v>
      </c>
      <c r="G4" s="130" t="s">
        <v>77</v>
      </c>
      <c r="H4" s="130" t="s">
        <v>80</v>
      </c>
      <c r="I4" s="130" t="s">
        <v>302</v>
      </c>
      <c r="J4" s="130" t="s">
        <v>277</v>
      </c>
      <c r="K4" s="130" t="s">
        <v>239</v>
      </c>
      <c r="L4" s="130" t="s">
        <v>77</v>
      </c>
      <c r="M4" s="130" t="s">
        <v>76</v>
      </c>
      <c r="N4" s="130" t="s">
        <v>241</v>
      </c>
      <c r="O4" s="120"/>
    </row>
    <row r="5" spans="1:15" ht="15" customHeight="1">
      <c r="A5" s="19"/>
      <c r="B5" s="20"/>
      <c r="C5" s="22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121"/>
    </row>
    <row r="6" spans="1:15" ht="15">
      <c r="A6" s="74">
        <v>1</v>
      </c>
      <c r="B6" s="75" t="s">
        <v>48</v>
      </c>
      <c r="C6" s="76" t="s">
        <v>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122">
        <f>O7+O8+O9</f>
        <v>0.08099999999999999</v>
      </c>
    </row>
    <row r="7" spans="1:15" ht="15">
      <c r="A7" s="23"/>
      <c r="B7" s="24" t="s">
        <v>4</v>
      </c>
      <c r="C7" s="25" t="s">
        <v>0</v>
      </c>
      <c r="D7" s="132">
        <v>0.03</v>
      </c>
      <c r="E7" s="64"/>
      <c r="F7" s="64"/>
      <c r="G7" s="12"/>
      <c r="H7" s="64"/>
      <c r="I7" s="64"/>
      <c r="J7" s="64"/>
      <c r="K7" s="64"/>
      <c r="L7" s="64"/>
      <c r="M7" s="64"/>
      <c r="N7" s="64"/>
      <c r="O7" s="123">
        <f>SUM(D7:N7)*$O$3</f>
        <v>0.03</v>
      </c>
    </row>
    <row r="8" spans="1:15" ht="15">
      <c r="A8" s="23"/>
      <c r="B8" s="26" t="s">
        <v>48</v>
      </c>
      <c r="C8" s="25" t="s">
        <v>0</v>
      </c>
      <c r="D8" s="12"/>
      <c r="E8" s="12"/>
      <c r="F8" s="12"/>
      <c r="G8" s="12"/>
      <c r="H8" s="12"/>
      <c r="I8" s="12"/>
      <c r="J8" s="12">
        <v>0.0135</v>
      </c>
      <c r="K8" s="12"/>
      <c r="L8" s="12"/>
      <c r="M8" s="12"/>
      <c r="N8" s="12">
        <v>0.03</v>
      </c>
      <c r="O8" s="123">
        <f>SUM(D8:N8)*$O$3</f>
        <v>0.0435</v>
      </c>
    </row>
    <row r="9" spans="1:15" ht="15">
      <c r="A9" s="23"/>
      <c r="B9" s="24" t="s">
        <v>43</v>
      </c>
      <c r="C9" s="25" t="s">
        <v>0</v>
      </c>
      <c r="D9" s="12"/>
      <c r="E9" s="12"/>
      <c r="F9" s="12"/>
      <c r="G9" s="12"/>
      <c r="H9" s="12"/>
      <c r="I9" s="12"/>
      <c r="J9" s="12">
        <v>0.0075</v>
      </c>
      <c r="K9" s="12"/>
      <c r="L9" s="12"/>
      <c r="M9" s="12"/>
      <c r="N9" s="12"/>
      <c r="O9" s="123">
        <f>SUM(D9:N9)*$O$3</f>
        <v>0.0075</v>
      </c>
    </row>
    <row r="10" spans="1:15" ht="15">
      <c r="A10" s="74">
        <v>2</v>
      </c>
      <c r="B10" s="76" t="s">
        <v>111</v>
      </c>
      <c r="C10" s="76" t="s"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0.03</v>
      </c>
      <c r="O10" s="124">
        <f>SUM(D10:N10)*$O$3</f>
        <v>0.03</v>
      </c>
    </row>
    <row r="11" spans="1:15" ht="15">
      <c r="A11" s="74">
        <v>3</v>
      </c>
      <c r="B11" s="75" t="s">
        <v>215</v>
      </c>
      <c r="C11" s="76" t="s">
        <v>0</v>
      </c>
      <c r="D11" s="12"/>
      <c r="E11" s="12"/>
      <c r="F11" s="12"/>
      <c r="G11" s="12"/>
      <c r="H11" s="12"/>
      <c r="I11" s="12">
        <v>0.02</v>
      </c>
      <c r="J11" s="12"/>
      <c r="K11" s="12"/>
      <c r="L11" s="12"/>
      <c r="M11" s="12"/>
      <c r="N11" s="12"/>
      <c r="O11" s="124">
        <f>SUM(D11:N11)*$O$3</f>
        <v>0.02</v>
      </c>
    </row>
    <row r="12" spans="1:15" ht="15">
      <c r="A12" s="74">
        <v>4</v>
      </c>
      <c r="B12" s="75" t="s">
        <v>123</v>
      </c>
      <c r="C12" s="76" t="s">
        <v>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125">
        <f>O13</f>
        <v>0</v>
      </c>
    </row>
    <row r="13" spans="1:15" ht="15">
      <c r="A13" s="23"/>
      <c r="B13" s="26" t="s">
        <v>209</v>
      </c>
      <c r="C13" s="25" t="s"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3">
        <f aca="true" t="shared" si="0" ref="O13:O18">SUM(D13:N13)*$O$3</f>
        <v>0</v>
      </c>
    </row>
    <row r="14" spans="1:15" s="3" customFormat="1" ht="15">
      <c r="A14" s="30"/>
      <c r="B14" s="24" t="s">
        <v>218</v>
      </c>
      <c r="C14" s="25" t="s">
        <v>210</v>
      </c>
      <c r="D14" s="12"/>
      <c r="E14" s="12"/>
      <c r="F14" s="12"/>
      <c r="G14" s="13"/>
      <c r="H14" s="12"/>
      <c r="I14" s="12"/>
      <c r="J14" s="12"/>
      <c r="K14" s="12"/>
      <c r="L14" s="12"/>
      <c r="M14" s="12"/>
      <c r="N14" s="12"/>
      <c r="O14" s="123">
        <f t="shared" si="0"/>
        <v>0</v>
      </c>
    </row>
    <row r="15" spans="1:15" s="3" customFormat="1" ht="15">
      <c r="A15" s="30"/>
      <c r="B15" s="24" t="s">
        <v>224</v>
      </c>
      <c r="C15" s="25" t="s">
        <v>210</v>
      </c>
      <c r="D15" s="12"/>
      <c r="E15" s="12"/>
      <c r="F15" s="12"/>
      <c r="G15" s="13"/>
      <c r="H15" s="12"/>
      <c r="I15" s="12"/>
      <c r="J15" s="12"/>
      <c r="K15" s="12"/>
      <c r="L15" s="12"/>
      <c r="M15" s="12"/>
      <c r="N15" s="12"/>
      <c r="O15" s="123">
        <f t="shared" si="0"/>
        <v>0</v>
      </c>
    </row>
    <row r="16" spans="1:15" ht="15">
      <c r="A16" s="23"/>
      <c r="B16" s="24" t="s">
        <v>225</v>
      </c>
      <c r="C16" s="25" t="s">
        <v>210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3">
        <f t="shared" si="0"/>
        <v>0</v>
      </c>
    </row>
    <row r="17" spans="1:15" ht="15">
      <c r="A17" s="23"/>
      <c r="B17" s="24" t="s">
        <v>221</v>
      </c>
      <c r="C17" s="25" t="s">
        <v>210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3">
        <f t="shared" si="0"/>
        <v>0</v>
      </c>
    </row>
    <row r="18" spans="1:15" ht="15">
      <c r="A18" s="23"/>
      <c r="B18" s="24" t="s">
        <v>223</v>
      </c>
      <c r="C18" s="25" t="s"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3">
        <f t="shared" si="0"/>
        <v>0</v>
      </c>
    </row>
    <row r="19" spans="1:15" ht="15">
      <c r="A19" s="74">
        <v>5</v>
      </c>
      <c r="B19" s="76" t="s">
        <v>126</v>
      </c>
      <c r="C19" s="76" t="s"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5">
        <f>O20+O23+O21</f>
        <v>0</v>
      </c>
    </row>
    <row r="20" spans="1:15" ht="15">
      <c r="A20" s="23"/>
      <c r="B20" s="26" t="s">
        <v>19</v>
      </c>
      <c r="C20" s="25" t="s"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3">
        <f>SUM(D20:N20)*$O$3</f>
        <v>0</v>
      </c>
    </row>
    <row r="21" spans="1:15" ht="15">
      <c r="A21" s="23"/>
      <c r="B21" s="26" t="s">
        <v>242</v>
      </c>
      <c r="C21" s="25" t="s"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3">
        <f>SUM(D21:N21)*$O$3</f>
        <v>0</v>
      </c>
    </row>
    <row r="22" spans="1:15" ht="15">
      <c r="A22" s="23"/>
      <c r="B22" s="26" t="s">
        <v>219</v>
      </c>
      <c r="C22" s="25" t="s">
        <v>220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3">
        <f>SUM(D22:N22)*$O$3</f>
        <v>0</v>
      </c>
    </row>
    <row r="23" spans="1:15" ht="15">
      <c r="A23" s="30"/>
      <c r="B23" s="24" t="s">
        <v>20</v>
      </c>
      <c r="C23" s="25" t="s"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3">
        <f>SUM(D23:N23)*$O$3</f>
        <v>0</v>
      </c>
    </row>
    <row r="24" spans="1:15" ht="15">
      <c r="A24" s="74">
        <v>6</v>
      </c>
      <c r="B24" s="75" t="s">
        <v>127</v>
      </c>
      <c r="C24" s="76" t="s"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5">
        <f>O26</f>
        <v>0.0765</v>
      </c>
    </row>
    <row r="25" spans="1:15" ht="15">
      <c r="A25" s="23"/>
      <c r="B25" s="26" t="s">
        <v>222</v>
      </c>
      <c r="C25" s="25" t="s">
        <v>210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3">
        <f>SUM(D25:N25)*$O$3</f>
        <v>0</v>
      </c>
    </row>
    <row r="26" spans="1:15" ht="15">
      <c r="A26" s="23"/>
      <c r="B26" s="26" t="s">
        <v>27</v>
      </c>
      <c r="C26" s="25" t="s">
        <v>0</v>
      </c>
      <c r="D26" s="12"/>
      <c r="E26" s="12"/>
      <c r="F26" s="12"/>
      <c r="G26" s="12"/>
      <c r="H26" s="12"/>
      <c r="I26" s="12"/>
      <c r="J26" s="12">
        <v>0.0765</v>
      </c>
      <c r="K26" s="12"/>
      <c r="L26" s="12"/>
      <c r="M26" s="12"/>
      <c r="N26" s="12"/>
      <c r="O26" s="123">
        <f>SUM(D26:N26)*$O$3</f>
        <v>0.0765</v>
      </c>
    </row>
    <row r="27" spans="1:15" ht="15">
      <c r="A27" s="23"/>
      <c r="B27" s="26" t="s">
        <v>211</v>
      </c>
      <c r="C27" s="25" t="s">
        <v>210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3">
        <f>SUM(D27:N27)*$O$3</f>
        <v>0</v>
      </c>
    </row>
    <row r="28" spans="1:15" ht="15">
      <c r="A28" s="74">
        <v>7</v>
      </c>
      <c r="B28" s="75" t="s">
        <v>23</v>
      </c>
      <c r="C28" s="76" t="s">
        <v>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125">
        <f>O29+O30</f>
        <v>0.0612</v>
      </c>
    </row>
    <row r="29" spans="1:15" ht="15">
      <c r="A29" s="23"/>
      <c r="B29" s="24" t="s">
        <v>213</v>
      </c>
      <c r="C29" s="25" t="s">
        <v>0</v>
      </c>
      <c r="D29" s="12"/>
      <c r="E29" s="12"/>
      <c r="F29" s="12"/>
      <c r="G29" s="12"/>
      <c r="H29" s="12"/>
      <c r="I29" s="12"/>
      <c r="J29" s="12"/>
      <c r="K29" s="12">
        <v>0.0612</v>
      </c>
      <c r="L29" s="12"/>
      <c r="M29" s="12"/>
      <c r="N29" s="12"/>
      <c r="O29" s="123">
        <f>SUM(D29:N29)*$O$3</f>
        <v>0.0612</v>
      </c>
    </row>
    <row r="30" spans="1:15" ht="15">
      <c r="A30" s="23"/>
      <c r="B30" s="28" t="s">
        <v>128</v>
      </c>
      <c r="C30" s="25" t="s"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3">
        <f>SUM(D30:N30)*$O$3</f>
        <v>0</v>
      </c>
    </row>
    <row r="31" spans="1:15" ht="15">
      <c r="A31" s="74">
        <v>8</v>
      </c>
      <c r="B31" s="79" t="s">
        <v>129</v>
      </c>
      <c r="C31" s="76" t="s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5">
        <f>O32+O33+O34+O35+O36+O37+O38+O39+O40+O41</f>
        <v>0.026</v>
      </c>
    </row>
    <row r="32" spans="1:15" ht="15">
      <c r="A32" s="23"/>
      <c r="B32" s="26" t="s">
        <v>5</v>
      </c>
      <c r="C32" s="25" t="s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3">
        <f aca="true" t="shared" si="1" ref="O32:O47">SUM(D32:N32)*$O$3</f>
        <v>0</v>
      </c>
    </row>
    <row r="33" spans="1:15" ht="15">
      <c r="A33" s="23"/>
      <c r="B33" s="26" t="s">
        <v>58</v>
      </c>
      <c r="C33" s="25" t="s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3">
        <f t="shared" si="1"/>
        <v>0</v>
      </c>
    </row>
    <row r="34" spans="1:15" ht="15">
      <c r="A34" s="23"/>
      <c r="B34" s="26" t="s">
        <v>8</v>
      </c>
      <c r="C34" s="25" t="s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3">
        <f t="shared" si="1"/>
        <v>0</v>
      </c>
    </row>
    <row r="35" spans="1:15" ht="15">
      <c r="A35" s="23"/>
      <c r="B35" s="24" t="s">
        <v>18</v>
      </c>
      <c r="C35" s="25" t="s"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3">
        <f t="shared" si="1"/>
        <v>0</v>
      </c>
    </row>
    <row r="36" spans="1:15" ht="15">
      <c r="A36" s="23"/>
      <c r="B36" s="24" t="s">
        <v>24</v>
      </c>
      <c r="C36" s="25" t="s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3">
        <f t="shared" si="1"/>
        <v>0</v>
      </c>
    </row>
    <row r="37" spans="1:15" ht="15">
      <c r="A37" s="23"/>
      <c r="B37" s="24" t="s">
        <v>34</v>
      </c>
      <c r="C37" s="25" t="s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3">
        <f t="shared" si="1"/>
        <v>0</v>
      </c>
    </row>
    <row r="38" spans="1:15" ht="15">
      <c r="A38" s="23"/>
      <c r="B38" s="24" t="s">
        <v>36</v>
      </c>
      <c r="C38" s="25" t="s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3">
        <f t="shared" si="1"/>
        <v>0</v>
      </c>
    </row>
    <row r="39" spans="1:15" ht="15">
      <c r="A39" s="23"/>
      <c r="B39" s="24" t="s">
        <v>37</v>
      </c>
      <c r="C39" s="25" t="s">
        <v>0</v>
      </c>
      <c r="D39" s="12"/>
      <c r="E39" s="12">
        <v>0.011</v>
      </c>
      <c r="F39" s="12"/>
      <c r="G39" s="12"/>
      <c r="H39" s="12"/>
      <c r="I39" s="12"/>
      <c r="J39" s="12"/>
      <c r="K39" s="12"/>
      <c r="L39" s="12"/>
      <c r="M39" s="12"/>
      <c r="N39" s="12"/>
      <c r="O39" s="123">
        <f t="shared" si="1"/>
        <v>0.011</v>
      </c>
    </row>
    <row r="40" spans="1:15" ht="15">
      <c r="A40" s="23"/>
      <c r="B40" s="26" t="s">
        <v>38</v>
      </c>
      <c r="C40" s="25" t="s">
        <v>0</v>
      </c>
      <c r="D40" s="12"/>
      <c r="E40" s="12">
        <v>0.015</v>
      </c>
      <c r="F40" s="12"/>
      <c r="G40" s="12"/>
      <c r="H40" s="12"/>
      <c r="I40" s="12"/>
      <c r="J40" s="12"/>
      <c r="K40" s="12"/>
      <c r="L40" s="12"/>
      <c r="M40" s="12"/>
      <c r="N40" s="12"/>
      <c r="O40" s="123">
        <f t="shared" si="1"/>
        <v>0.015</v>
      </c>
    </row>
    <row r="41" spans="1:15" ht="15">
      <c r="A41" s="23"/>
      <c r="B41" s="26" t="s">
        <v>205</v>
      </c>
      <c r="C41" s="25" t="s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3">
        <f t="shared" si="1"/>
        <v>0</v>
      </c>
    </row>
    <row r="42" spans="1:15" ht="15">
      <c r="A42" s="74">
        <v>9</v>
      </c>
      <c r="B42" s="76" t="s">
        <v>31</v>
      </c>
      <c r="C42" s="76" t="s">
        <v>0</v>
      </c>
      <c r="D42" s="12"/>
      <c r="E42" s="12"/>
      <c r="F42" s="12"/>
      <c r="G42" s="12"/>
      <c r="H42" s="12"/>
      <c r="I42" s="12"/>
      <c r="J42" s="12">
        <v>0.001875</v>
      </c>
      <c r="K42" s="12"/>
      <c r="L42" s="12"/>
      <c r="M42" s="12"/>
      <c r="N42" s="12"/>
      <c r="O42" s="124">
        <f t="shared" si="1"/>
        <v>0.001875</v>
      </c>
    </row>
    <row r="43" spans="1:15" ht="15">
      <c r="A43" s="74">
        <v>10</v>
      </c>
      <c r="B43" s="76" t="s">
        <v>39</v>
      </c>
      <c r="C43" s="76" t="s">
        <v>0</v>
      </c>
      <c r="D43" s="12"/>
      <c r="E43" s="12">
        <v>0.005</v>
      </c>
      <c r="F43" s="12">
        <v>0.01</v>
      </c>
      <c r="G43" s="12"/>
      <c r="H43" s="12"/>
      <c r="I43" s="12"/>
      <c r="J43" s="12"/>
      <c r="K43" s="12"/>
      <c r="L43" s="12">
        <v>0.01</v>
      </c>
      <c r="M43" s="12"/>
      <c r="N43" s="12"/>
      <c r="O43" s="124">
        <f t="shared" si="1"/>
        <v>0.025</v>
      </c>
    </row>
    <row r="44" spans="1:15" ht="15">
      <c r="A44" s="74">
        <v>11</v>
      </c>
      <c r="B44" s="76" t="s">
        <v>42</v>
      </c>
      <c r="C44" s="76" t="s">
        <v>0</v>
      </c>
      <c r="D44" s="107"/>
      <c r="E44" s="107">
        <v>0.0003</v>
      </c>
      <c r="F44" s="107"/>
      <c r="G44" s="107"/>
      <c r="H44" s="107"/>
      <c r="I44" s="107">
        <v>0.00088</v>
      </c>
      <c r="J44" s="107">
        <f>0.00038+0.000065</f>
        <v>0.00044500000000000003</v>
      </c>
      <c r="K44" s="107">
        <v>0.00054</v>
      </c>
      <c r="L44" s="107"/>
      <c r="M44" s="107"/>
      <c r="N44" s="107"/>
      <c r="O44" s="124">
        <f t="shared" si="1"/>
        <v>0.0021650000000000003</v>
      </c>
    </row>
    <row r="45" spans="1:15" ht="15">
      <c r="A45" s="74">
        <v>12</v>
      </c>
      <c r="B45" s="76" t="s">
        <v>25</v>
      </c>
      <c r="C45" s="76" t="s">
        <v>0</v>
      </c>
      <c r="D45" s="12"/>
      <c r="E45" s="12"/>
      <c r="F45" s="12"/>
      <c r="G45" s="12"/>
      <c r="H45" s="12"/>
      <c r="I45" s="12">
        <v>0.005</v>
      </c>
      <c r="J45" s="12">
        <v>0.0075</v>
      </c>
      <c r="K45" s="12"/>
      <c r="L45" s="12"/>
      <c r="M45" s="12"/>
      <c r="N45" s="12"/>
      <c r="O45" s="124">
        <f t="shared" si="1"/>
        <v>0.0125</v>
      </c>
    </row>
    <row r="46" spans="1:15" ht="15">
      <c r="A46" s="74">
        <v>13</v>
      </c>
      <c r="B46" s="76" t="s">
        <v>26</v>
      </c>
      <c r="C46" s="76" t="s">
        <v>0</v>
      </c>
      <c r="D46" s="12"/>
      <c r="E46" s="12">
        <v>0.005</v>
      </c>
      <c r="F46" s="12"/>
      <c r="G46" s="12"/>
      <c r="H46" s="12"/>
      <c r="I46" s="12"/>
      <c r="J46" s="12"/>
      <c r="K46" s="12">
        <v>0.005</v>
      </c>
      <c r="L46" s="12"/>
      <c r="M46" s="12"/>
      <c r="N46" s="12"/>
      <c r="O46" s="124">
        <f t="shared" si="1"/>
        <v>0.01</v>
      </c>
    </row>
    <row r="47" spans="1:15" ht="15">
      <c r="A47" s="74">
        <v>14</v>
      </c>
      <c r="B47" s="76" t="s">
        <v>44</v>
      </c>
      <c r="C47" s="76" t="s">
        <v>0</v>
      </c>
      <c r="D47" s="12">
        <v>0.015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4">
        <f t="shared" si="1"/>
        <v>0.015</v>
      </c>
    </row>
    <row r="48" spans="1:15" ht="15">
      <c r="A48" s="74">
        <v>15</v>
      </c>
      <c r="B48" s="75" t="s">
        <v>130</v>
      </c>
      <c r="C48" s="76" t="s"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5">
        <f>O49+O50+O51+O52+O53</f>
        <v>0.1215</v>
      </c>
    </row>
    <row r="49" spans="1:15" ht="15">
      <c r="A49" s="23"/>
      <c r="B49" s="24" t="s">
        <v>207</v>
      </c>
      <c r="C49" s="25" t="s">
        <v>0</v>
      </c>
      <c r="D49" s="12"/>
      <c r="E49" s="12">
        <v>0.102</v>
      </c>
      <c r="F49" s="12"/>
      <c r="G49" s="12"/>
      <c r="H49" s="12"/>
      <c r="I49" s="12"/>
      <c r="J49" s="12">
        <v>0.0195</v>
      </c>
      <c r="K49" s="12"/>
      <c r="L49" s="12"/>
      <c r="M49" s="12"/>
      <c r="N49" s="12"/>
      <c r="O49" s="123">
        <f aca="true" t="shared" si="2" ref="O49:O58">SUM(D49:N49)*$O$3</f>
        <v>0.1215</v>
      </c>
    </row>
    <row r="50" spans="1:15" ht="15">
      <c r="A50" s="23"/>
      <c r="B50" s="24" t="s">
        <v>233</v>
      </c>
      <c r="C50" s="25" t="s"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3">
        <f t="shared" si="2"/>
        <v>0</v>
      </c>
    </row>
    <row r="51" spans="1:15" ht="15">
      <c r="A51" s="23"/>
      <c r="B51" s="24" t="s">
        <v>258</v>
      </c>
      <c r="C51" s="25" t="s"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3">
        <f t="shared" si="2"/>
        <v>0</v>
      </c>
    </row>
    <row r="52" spans="1:15" ht="15">
      <c r="A52" s="23"/>
      <c r="B52" s="24" t="s">
        <v>208</v>
      </c>
      <c r="C52" s="25" t="s"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3">
        <f t="shared" si="2"/>
        <v>0</v>
      </c>
    </row>
    <row r="53" spans="1:15" ht="15">
      <c r="A53" s="23"/>
      <c r="B53" s="26" t="s">
        <v>29</v>
      </c>
      <c r="C53" s="25" t="s"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3">
        <f t="shared" si="2"/>
        <v>0</v>
      </c>
    </row>
    <row r="54" spans="1:15" ht="15">
      <c r="A54" s="74">
        <v>16</v>
      </c>
      <c r="B54" s="76" t="s">
        <v>131</v>
      </c>
      <c r="C54" s="76" t="s"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4">
        <f t="shared" si="2"/>
        <v>0</v>
      </c>
    </row>
    <row r="55" spans="1:15" ht="15">
      <c r="A55" s="74">
        <v>17</v>
      </c>
      <c r="B55" s="76" t="s">
        <v>132</v>
      </c>
      <c r="C55" s="76" t="s">
        <v>0</v>
      </c>
      <c r="D55" s="12"/>
      <c r="E55" s="12"/>
      <c r="F55" s="12"/>
      <c r="G55" s="12"/>
      <c r="H55" s="12"/>
      <c r="I55" s="12">
        <v>0.01</v>
      </c>
      <c r="J55" s="12">
        <v>0.00625</v>
      </c>
      <c r="K55" s="12"/>
      <c r="L55" s="12"/>
      <c r="M55" s="12"/>
      <c r="N55" s="12"/>
      <c r="O55" s="124">
        <f t="shared" si="2"/>
        <v>0.01625</v>
      </c>
    </row>
    <row r="56" spans="1:15" ht="15">
      <c r="A56" s="74">
        <v>18</v>
      </c>
      <c r="B56" s="76" t="s">
        <v>49</v>
      </c>
      <c r="C56" s="76" t="s">
        <v>0</v>
      </c>
      <c r="D56" s="12"/>
      <c r="E56" s="12"/>
      <c r="F56" s="12">
        <v>0.001</v>
      </c>
      <c r="G56" s="12"/>
      <c r="H56" s="12"/>
      <c r="I56" s="12"/>
      <c r="J56" s="12"/>
      <c r="K56" s="12"/>
      <c r="L56" s="12"/>
      <c r="M56" s="12"/>
      <c r="N56" s="12"/>
      <c r="O56" s="124">
        <f t="shared" si="2"/>
        <v>0.001</v>
      </c>
    </row>
    <row r="57" spans="1:15" ht="15">
      <c r="A57" s="74">
        <v>19</v>
      </c>
      <c r="B57" s="76" t="s">
        <v>10</v>
      </c>
      <c r="C57" s="76" t="s"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4">
        <f t="shared" si="2"/>
        <v>0</v>
      </c>
    </row>
    <row r="58" spans="1:15" ht="15">
      <c r="A58" s="74">
        <v>20</v>
      </c>
      <c r="B58" s="76" t="s">
        <v>17</v>
      </c>
      <c r="C58" s="76" t="s"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4">
        <f t="shared" si="2"/>
        <v>0</v>
      </c>
    </row>
    <row r="59" spans="1:15" ht="15">
      <c r="A59" s="74">
        <v>21</v>
      </c>
      <c r="B59" s="79" t="s">
        <v>133</v>
      </c>
      <c r="C59" s="76" t="s"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5">
        <f>O60+O61+O62+O63+O64+O65</f>
        <v>0.158</v>
      </c>
    </row>
    <row r="60" spans="1:15" ht="15">
      <c r="A60" s="23"/>
      <c r="B60" s="24" t="s">
        <v>1</v>
      </c>
      <c r="C60" s="25" t="s"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>
        <v>0.15</v>
      </c>
      <c r="N60" s="12"/>
      <c r="O60" s="123">
        <f aca="true" t="shared" si="3" ref="O60:O65">SUM(D60:N60)*$O$3</f>
        <v>0.15</v>
      </c>
    </row>
    <row r="61" spans="1:15" ht="15">
      <c r="A61" s="23"/>
      <c r="B61" s="26" t="s">
        <v>3</v>
      </c>
      <c r="C61" s="25" t="s"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3">
        <f t="shared" si="3"/>
        <v>0</v>
      </c>
    </row>
    <row r="62" spans="1:15" ht="15">
      <c r="A62" s="23"/>
      <c r="B62" s="26" t="s">
        <v>206</v>
      </c>
      <c r="C62" s="25" t="s"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3">
        <f t="shared" si="3"/>
        <v>0</v>
      </c>
    </row>
    <row r="63" spans="1:15" ht="15">
      <c r="A63" s="23"/>
      <c r="B63" s="24" t="s">
        <v>21</v>
      </c>
      <c r="C63" s="25" t="s">
        <v>0</v>
      </c>
      <c r="D63" s="12"/>
      <c r="E63" s="12"/>
      <c r="F63" s="12">
        <v>0.008</v>
      </c>
      <c r="G63" s="12"/>
      <c r="H63" s="12"/>
      <c r="I63" s="12"/>
      <c r="J63" s="12"/>
      <c r="K63" s="12"/>
      <c r="L63" s="12"/>
      <c r="M63" s="12"/>
      <c r="N63" s="12"/>
      <c r="O63" s="123">
        <f t="shared" si="3"/>
        <v>0.008</v>
      </c>
    </row>
    <row r="64" spans="1:15" ht="15">
      <c r="A64" s="23"/>
      <c r="B64" s="24" t="s">
        <v>51</v>
      </c>
      <c r="C64" s="25" t="s"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3">
        <f t="shared" si="3"/>
        <v>0</v>
      </c>
    </row>
    <row r="65" spans="1:15" ht="15">
      <c r="A65" s="23"/>
      <c r="B65" s="28" t="s">
        <v>54</v>
      </c>
      <c r="C65" s="25" t="s"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3">
        <f t="shared" si="3"/>
        <v>0</v>
      </c>
    </row>
    <row r="66" spans="1:15" ht="15">
      <c r="A66" s="74">
        <v>22</v>
      </c>
      <c r="B66" s="79" t="s">
        <v>134</v>
      </c>
      <c r="C66" s="76" t="s"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5">
        <f>O67+O68+O69+O70+O71</f>
        <v>0.02</v>
      </c>
    </row>
    <row r="67" spans="1:15" ht="15">
      <c r="A67" s="23"/>
      <c r="B67" s="26" t="s">
        <v>2</v>
      </c>
      <c r="C67" s="25" t="s">
        <v>0</v>
      </c>
      <c r="D67" s="12"/>
      <c r="E67" s="12"/>
      <c r="F67" s="12"/>
      <c r="G67" s="12"/>
      <c r="H67" s="12"/>
      <c r="I67" s="12"/>
      <c r="J67" s="12"/>
      <c r="K67" s="12"/>
      <c r="L67" s="12">
        <v>0.02</v>
      </c>
      <c r="M67" s="12"/>
      <c r="N67" s="12"/>
      <c r="O67" s="123">
        <f aca="true" t="shared" si="4" ref="O67:O72">SUM(D67:N67)*$O$3</f>
        <v>0.02</v>
      </c>
    </row>
    <row r="68" spans="1:15" ht="15">
      <c r="A68" s="23"/>
      <c r="B68" s="26" t="s">
        <v>9</v>
      </c>
      <c r="C68" s="25" t="s"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3">
        <f t="shared" si="4"/>
        <v>0</v>
      </c>
    </row>
    <row r="69" spans="1:15" ht="15">
      <c r="A69" s="23"/>
      <c r="B69" s="26" t="s">
        <v>61</v>
      </c>
      <c r="C69" s="25" t="s"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3">
        <f t="shared" si="4"/>
        <v>0</v>
      </c>
    </row>
    <row r="70" spans="1:15" ht="15">
      <c r="A70" s="23"/>
      <c r="B70" s="24" t="s">
        <v>50</v>
      </c>
      <c r="C70" s="25" t="s"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3">
        <f t="shared" si="4"/>
        <v>0</v>
      </c>
    </row>
    <row r="71" spans="1:15" ht="15">
      <c r="A71" s="23"/>
      <c r="B71" s="24" t="s">
        <v>15</v>
      </c>
      <c r="C71" s="25" t="s"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3">
        <f t="shared" si="4"/>
        <v>0</v>
      </c>
    </row>
    <row r="72" spans="1:15" ht="15">
      <c r="A72" s="74">
        <v>23</v>
      </c>
      <c r="B72" s="76" t="s">
        <v>12</v>
      </c>
      <c r="C72" s="76" t="s">
        <v>0</v>
      </c>
      <c r="D72" s="12"/>
      <c r="E72" s="12"/>
      <c r="F72" s="12"/>
      <c r="G72" s="12"/>
      <c r="H72" s="12"/>
      <c r="I72" s="12">
        <v>0.04</v>
      </c>
      <c r="J72" s="12"/>
      <c r="K72" s="12"/>
      <c r="L72" s="12"/>
      <c r="M72" s="12"/>
      <c r="N72" s="12"/>
      <c r="O72" s="124">
        <f t="shared" si="4"/>
        <v>0.04</v>
      </c>
    </row>
    <row r="73" spans="1:15" ht="15">
      <c r="A73" s="74">
        <v>24</v>
      </c>
      <c r="B73" s="79" t="s">
        <v>135</v>
      </c>
      <c r="C73" s="76" t="s"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5">
        <f>O74+O75+O76+O77+O78+O79+O80+O81+O82+O83</f>
        <v>0.15511999999999998</v>
      </c>
    </row>
    <row r="74" spans="1:15" ht="15">
      <c r="A74" s="23"/>
      <c r="B74" s="24" t="s">
        <v>11</v>
      </c>
      <c r="C74" s="25" t="s">
        <v>0</v>
      </c>
      <c r="D74" s="12"/>
      <c r="E74" s="12"/>
      <c r="F74" s="12"/>
      <c r="G74" s="12"/>
      <c r="H74" s="12"/>
      <c r="I74" s="12">
        <v>0.0625</v>
      </c>
      <c r="J74" s="12"/>
      <c r="K74" s="12"/>
      <c r="L74" s="12"/>
      <c r="M74" s="12"/>
      <c r="N74" s="12"/>
      <c r="O74" s="123">
        <f aca="true" t="shared" si="5" ref="O74:O83">SUM(D74:N74)*$O$3</f>
        <v>0.0625</v>
      </c>
    </row>
    <row r="75" spans="1:15" ht="15">
      <c r="A75" s="23"/>
      <c r="B75" s="24" t="s">
        <v>22</v>
      </c>
      <c r="C75" s="25" t="s">
        <v>0</v>
      </c>
      <c r="D75" s="12"/>
      <c r="E75" s="12"/>
      <c r="F75" s="12"/>
      <c r="G75" s="12"/>
      <c r="H75" s="12"/>
      <c r="I75" s="12">
        <v>0.012</v>
      </c>
      <c r="J75" s="12"/>
      <c r="K75" s="12"/>
      <c r="L75" s="12"/>
      <c r="M75" s="12"/>
      <c r="N75" s="12"/>
      <c r="O75" s="123">
        <f t="shared" si="5"/>
        <v>0.012</v>
      </c>
    </row>
    <row r="76" spans="1:15" ht="15">
      <c r="A76" s="23"/>
      <c r="B76" s="24" t="s">
        <v>30</v>
      </c>
      <c r="C76" s="25" t="s">
        <v>0</v>
      </c>
      <c r="D76" s="12"/>
      <c r="E76" s="12"/>
      <c r="F76" s="12"/>
      <c r="G76" s="12"/>
      <c r="H76" s="12"/>
      <c r="I76" s="12">
        <v>0.0125</v>
      </c>
      <c r="J76" s="12"/>
      <c r="K76" s="12"/>
      <c r="L76" s="12"/>
      <c r="M76" s="12"/>
      <c r="N76" s="12"/>
      <c r="O76" s="123">
        <f t="shared" si="5"/>
        <v>0.0125</v>
      </c>
    </row>
    <row r="77" spans="1:15" ht="15">
      <c r="A77" s="23"/>
      <c r="B77" s="24" t="s">
        <v>40</v>
      </c>
      <c r="C77" s="25" t="s">
        <v>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3">
        <f t="shared" si="5"/>
        <v>0</v>
      </c>
    </row>
    <row r="78" spans="1:15" ht="15">
      <c r="A78" s="23"/>
      <c r="B78" s="24" t="s">
        <v>32</v>
      </c>
      <c r="C78" s="25" t="s">
        <v>0</v>
      </c>
      <c r="D78" s="12"/>
      <c r="E78" s="12"/>
      <c r="F78" s="12"/>
      <c r="G78" s="12"/>
      <c r="H78" s="12">
        <v>0.06312</v>
      </c>
      <c r="I78" s="12"/>
      <c r="J78" s="12"/>
      <c r="K78" s="12"/>
      <c r="L78" s="12"/>
      <c r="M78" s="12"/>
      <c r="N78" s="12"/>
      <c r="O78" s="123">
        <f t="shared" si="5"/>
        <v>0.06312</v>
      </c>
    </row>
    <row r="79" spans="1:15" ht="15">
      <c r="A79" s="23"/>
      <c r="B79" s="32" t="s">
        <v>46</v>
      </c>
      <c r="C79" s="25" t="s">
        <v>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3">
        <f t="shared" si="5"/>
        <v>0</v>
      </c>
    </row>
    <row r="80" spans="1:15" ht="15">
      <c r="A80" s="23"/>
      <c r="B80" s="26" t="s">
        <v>217</v>
      </c>
      <c r="C80" s="25" t="s">
        <v>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3">
        <f t="shared" si="5"/>
        <v>0</v>
      </c>
    </row>
    <row r="81" spans="1:15" ht="15">
      <c r="A81" s="23"/>
      <c r="B81" s="26" t="s">
        <v>86</v>
      </c>
      <c r="C81" s="25" t="s"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3">
        <f t="shared" si="5"/>
        <v>0</v>
      </c>
    </row>
    <row r="82" spans="1:15" ht="15">
      <c r="A82" s="23"/>
      <c r="B82" s="24" t="s">
        <v>33</v>
      </c>
      <c r="C82" s="25" t="s">
        <v>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3">
        <f t="shared" si="5"/>
        <v>0</v>
      </c>
    </row>
    <row r="83" spans="1:15" ht="15">
      <c r="A83" s="23"/>
      <c r="B83" s="24" t="s">
        <v>45</v>
      </c>
      <c r="C83" s="25" t="s">
        <v>0</v>
      </c>
      <c r="D83" s="12"/>
      <c r="E83" s="12"/>
      <c r="F83" s="12"/>
      <c r="G83" s="12"/>
      <c r="H83" s="12"/>
      <c r="I83" s="12">
        <v>0.0025</v>
      </c>
      <c r="J83" s="12">
        <v>0.0025</v>
      </c>
      <c r="K83" s="12"/>
      <c r="L83" s="12"/>
      <c r="M83" s="12"/>
      <c r="N83" s="12"/>
      <c r="O83" s="123">
        <f t="shared" si="5"/>
        <v>0.005</v>
      </c>
    </row>
    <row r="84" spans="1:15" ht="15">
      <c r="A84" s="80">
        <v>25</v>
      </c>
      <c r="B84" s="81" t="s">
        <v>141</v>
      </c>
      <c r="C84" s="76" t="s"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5">
        <f>O85+O86+O87+O88</f>
        <v>0</v>
      </c>
    </row>
    <row r="85" spans="1:15" ht="15">
      <c r="A85" s="34"/>
      <c r="B85" s="32" t="s">
        <v>142</v>
      </c>
      <c r="C85" s="25" t="s"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3">
        <f>SUM(D85:N85)*$O$3</f>
        <v>0</v>
      </c>
    </row>
    <row r="86" spans="1:15" ht="15">
      <c r="A86" s="34"/>
      <c r="B86" s="32" t="s">
        <v>212</v>
      </c>
      <c r="C86" s="25" t="s"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3">
        <f>SUM(D86:N86)*$O$3</f>
        <v>0</v>
      </c>
    </row>
    <row r="87" spans="1:15" ht="15">
      <c r="A87" s="23"/>
      <c r="B87" s="24" t="s">
        <v>204</v>
      </c>
      <c r="C87" s="25" t="s"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3">
        <f>SUM(D87:N87)*$O$3</f>
        <v>0</v>
      </c>
    </row>
    <row r="88" spans="1:15" ht="15">
      <c r="A88" s="35"/>
      <c r="B88" s="36" t="s">
        <v>57</v>
      </c>
      <c r="C88" s="25" t="s"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3">
        <f>SUM(D88:N88)*$O$3</f>
        <v>0</v>
      </c>
    </row>
    <row r="89" spans="1:15" ht="15">
      <c r="A89" s="80">
        <v>26</v>
      </c>
      <c r="B89" s="81" t="s">
        <v>144</v>
      </c>
      <c r="C89" s="76" t="s">
        <v>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5">
        <f>O90+O91</f>
        <v>0.2</v>
      </c>
    </row>
    <row r="90" spans="1:15" ht="15">
      <c r="A90" s="23"/>
      <c r="B90" s="26" t="s">
        <v>41</v>
      </c>
      <c r="C90" s="25" t="s">
        <v>0</v>
      </c>
      <c r="D90" s="12"/>
      <c r="E90" s="12"/>
      <c r="F90" s="12"/>
      <c r="G90" s="12">
        <v>0.2</v>
      </c>
      <c r="H90" s="12"/>
      <c r="I90" s="12"/>
      <c r="J90" s="12"/>
      <c r="K90" s="12"/>
      <c r="L90" s="12"/>
      <c r="M90" s="12"/>
      <c r="N90" s="12"/>
      <c r="O90" s="123">
        <f>SUM(D90:N90)*$O$3</f>
        <v>0.2</v>
      </c>
    </row>
    <row r="91" spans="1:15" ht="15">
      <c r="A91" s="23"/>
      <c r="B91" s="26" t="s">
        <v>75</v>
      </c>
      <c r="C91" s="25" t="s">
        <v>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3">
        <f>SUM(D91:N91)*$O$3</f>
        <v>0</v>
      </c>
    </row>
    <row r="92" spans="1:15" ht="15">
      <c r="A92" s="74">
        <v>27</v>
      </c>
      <c r="B92" s="83" t="s">
        <v>95</v>
      </c>
      <c r="C92" s="76" t="s">
        <v>0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4">
        <f>SUM(D92:N92)*$O$3</f>
        <v>0</v>
      </c>
    </row>
    <row r="93" spans="1:15" ht="15">
      <c r="A93" s="74">
        <v>28</v>
      </c>
      <c r="B93" s="83" t="s">
        <v>306</v>
      </c>
      <c r="C93" s="76" t="s">
        <v>210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4">
        <f>SUM(D93:N93)*$O$3</f>
        <v>0</v>
      </c>
    </row>
    <row r="94" spans="1:15" ht="15">
      <c r="A94" s="74">
        <v>29</v>
      </c>
      <c r="B94" s="76" t="s">
        <v>52</v>
      </c>
      <c r="C94" s="76" t="s">
        <v>0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4">
        <f>SUM(D94:N94)*$O$3</f>
        <v>0</v>
      </c>
    </row>
    <row r="95" ht="15">
      <c r="O95" s="126">
        <v>0.046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H1:N1"/>
    <mergeCell ref="D1:F1"/>
  </mergeCells>
  <printOptions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3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P95"/>
  <sheetViews>
    <sheetView zoomScalePageLayoutView="0" workbookViewId="0" topLeftCell="A1">
      <pane xSplit="3" ySplit="4" topLeftCell="D7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S88" sqref="S88"/>
    </sheetView>
  </sheetViews>
  <sheetFormatPr defaultColWidth="9.140625" defaultRowHeight="15"/>
  <cols>
    <col min="1" max="1" width="3.57421875" style="37" customWidth="1"/>
    <col min="2" max="2" width="27.7109375" style="37" customWidth="1"/>
    <col min="3" max="3" width="3.28125" style="37" customWidth="1"/>
    <col min="4" max="4" width="7.28125" style="4" bestFit="1" customWidth="1"/>
    <col min="5" max="5" width="15.57421875" style="4" bestFit="1" customWidth="1"/>
    <col min="6" max="6" width="9.7109375" style="4" bestFit="1" customWidth="1"/>
    <col min="7" max="7" width="12.00390625" style="4" bestFit="1" customWidth="1"/>
    <col min="8" max="8" width="15.57421875" style="4" bestFit="1" customWidth="1"/>
    <col min="9" max="9" width="12.7109375" style="4" bestFit="1" customWidth="1"/>
    <col min="10" max="10" width="17.8515625" style="4" bestFit="1" customWidth="1"/>
    <col min="11" max="11" width="15.7109375" style="4" bestFit="1" customWidth="1"/>
    <col min="12" max="12" width="14.421875" style="4" bestFit="1" customWidth="1"/>
    <col min="13" max="13" width="14.00390625" style="4" bestFit="1" customWidth="1"/>
    <col min="14" max="14" width="17.7109375" style="4" customWidth="1"/>
    <col min="15" max="15" width="8.140625" style="4" bestFit="1" customWidth="1"/>
    <col min="16" max="16" width="15.28125" style="127" bestFit="1" customWidth="1"/>
  </cols>
  <sheetData>
    <row r="1" spans="1:16" ht="51.75" customHeight="1">
      <c r="A1" s="14"/>
      <c r="B1" s="128" t="s">
        <v>148</v>
      </c>
      <c r="C1" s="16"/>
      <c r="D1" s="144" t="s">
        <v>227</v>
      </c>
      <c r="E1" s="144"/>
      <c r="F1" s="144"/>
      <c r="G1" s="144"/>
      <c r="H1" s="136" t="s">
        <v>271</v>
      </c>
      <c r="I1" s="141" t="s">
        <v>228</v>
      </c>
      <c r="J1" s="142"/>
      <c r="K1" s="142"/>
      <c r="L1" s="142"/>
      <c r="M1" s="142"/>
      <c r="N1" s="142"/>
      <c r="O1" s="143"/>
      <c r="P1" s="129" t="s">
        <v>149</v>
      </c>
    </row>
    <row r="2" spans="1:16" s="2" customFormat="1" ht="69.75" customHeight="1">
      <c r="A2" s="17"/>
      <c r="B2" s="109" t="s">
        <v>267</v>
      </c>
      <c r="C2" s="18"/>
      <c r="D2" s="131" t="s">
        <v>233</v>
      </c>
      <c r="E2" s="131" t="s">
        <v>305</v>
      </c>
      <c r="F2" s="131" t="s">
        <v>262</v>
      </c>
      <c r="G2" s="131" t="s">
        <v>168</v>
      </c>
      <c r="H2" s="131" t="s">
        <v>59</v>
      </c>
      <c r="I2" s="131" t="s">
        <v>303</v>
      </c>
      <c r="J2" s="131" t="s">
        <v>275</v>
      </c>
      <c r="K2" s="131" t="s">
        <v>230</v>
      </c>
      <c r="L2" s="131" t="s">
        <v>231</v>
      </c>
      <c r="M2" s="131" t="s">
        <v>278</v>
      </c>
      <c r="N2" s="131" t="s">
        <v>232</v>
      </c>
      <c r="O2" s="131" t="s">
        <v>234</v>
      </c>
      <c r="P2" s="119" t="s">
        <v>226</v>
      </c>
    </row>
    <row r="3" spans="1:16" ht="23.25" customHeight="1">
      <c r="A3" s="19"/>
      <c r="B3" s="20" t="s">
        <v>68</v>
      </c>
      <c r="C3" s="2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10" t="s">
        <v>214</v>
      </c>
    </row>
    <row r="4" spans="1:16" s="106" customFormat="1" ht="19.5" customHeight="1">
      <c r="A4" s="19"/>
      <c r="B4" s="20" t="s">
        <v>69</v>
      </c>
      <c r="C4" s="22"/>
      <c r="D4" s="130" t="s">
        <v>77</v>
      </c>
      <c r="E4" s="130" t="s">
        <v>273</v>
      </c>
      <c r="F4" s="130" t="s">
        <v>77</v>
      </c>
      <c r="G4" s="130" t="s">
        <v>238</v>
      </c>
      <c r="H4" s="130" t="s">
        <v>77</v>
      </c>
      <c r="I4" s="130" t="s">
        <v>80</v>
      </c>
      <c r="J4" s="130" t="s">
        <v>276</v>
      </c>
      <c r="K4" s="130" t="s">
        <v>239</v>
      </c>
      <c r="L4" s="130" t="s">
        <v>277</v>
      </c>
      <c r="M4" s="130" t="s">
        <v>77</v>
      </c>
      <c r="N4" s="130" t="s">
        <v>241</v>
      </c>
      <c r="O4" s="130" t="s">
        <v>76</v>
      </c>
      <c r="P4" s="120"/>
    </row>
    <row r="5" spans="1:16" ht="15" customHeight="1">
      <c r="A5" s="19"/>
      <c r="B5" s="20"/>
      <c r="C5" s="22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121"/>
    </row>
    <row r="6" spans="1:16" ht="15">
      <c r="A6" s="74">
        <v>1</v>
      </c>
      <c r="B6" s="75" t="s">
        <v>48</v>
      </c>
      <c r="C6" s="76" t="s">
        <v>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122">
        <f>P7+P8+P9</f>
        <v>0.08024999999999999</v>
      </c>
    </row>
    <row r="7" spans="1:16" ht="15">
      <c r="A7" s="23"/>
      <c r="B7" s="24" t="s">
        <v>4</v>
      </c>
      <c r="C7" s="25" t="s">
        <v>0</v>
      </c>
      <c r="D7" s="64"/>
      <c r="E7" s="12"/>
      <c r="F7" s="132"/>
      <c r="G7" s="132"/>
      <c r="H7" s="12"/>
      <c r="I7" s="64"/>
      <c r="J7" s="64"/>
      <c r="K7" s="64"/>
      <c r="L7" s="64"/>
      <c r="M7" s="64"/>
      <c r="N7" s="64"/>
      <c r="O7" s="64"/>
      <c r="P7" s="123">
        <f>SUM(D7:O7)*$P$3</f>
        <v>0</v>
      </c>
    </row>
    <row r="8" spans="1:16" ht="15">
      <c r="A8" s="23"/>
      <c r="B8" s="26" t="s">
        <v>48</v>
      </c>
      <c r="C8" s="25" t="s">
        <v>0</v>
      </c>
      <c r="D8" s="12"/>
      <c r="E8" s="12"/>
      <c r="F8" s="12"/>
      <c r="G8" s="12">
        <v>0.03</v>
      </c>
      <c r="H8" s="12"/>
      <c r="I8" s="12"/>
      <c r="J8" s="12"/>
      <c r="K8" s="12"/>
      <c r="L8" s="12">
        <v>0.01275</v>
      </c>
      <c r="M8" s="12"/>
      <c r="N8" s="12">
        <v>0.03</v>
      </c>
      <c r="O8" s="12"/>
      <c r="P8" s="123">
        <f>SUM(D8:O8)*$P$3</f>
        <v>0.07275</v>
      </c>
    </row>
    <row r="9" spans="1:16" ht="15">
      <c r="A9" s="23"/>
      <c r="B9" s="24" t="s">
        <v>43</v>
      </c>
      <c r="C9" s="25" t="s">
        <v>0</v>
      </c>
      <c r="D9" s="12"/>
      <c r="E9" s="12"/>
      <c r="F9" s="12"/>
      <c r="G9" s="12"/>
      <c r="H9" s="12"/>
      <c r="I9" s="12"/>
      <c r="J9" s="12"/>
      <c r="K9" s="12"/>
      <c r="L9" s="12">
        <v>0.0075</v>
      </c>
      <c r="M9" s="12"/>
      <c r="N9" s="12"/>
      <c r="O9" s="12"/>
      <c r="P9" s="123">
        <f>SUM(D9:O9)*$P$3</f>
        <v>0.0075</v>
      </c>
    </row>
    <row r="10" spans="1:16" ht="15">
      <c r="A10" s="74">
        <v>2</v>
      </c>
      <c r="B10" s="76" t="s">
        <v>111</v>
      </c>
      <c r="C10" s="76" t="s"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0.03</v>
      </c>
      <c r="O10" s="12"/>
      <c r="P10" s="124">
        <f>SUM(D10:O10)*$P$3</f>
        <v>0.03</v>
      </c>
    </row>
    <row r="11" spans="1:16" ht="15">
      <c r="A11" s="74">
        <v>3</v>
      </c>
      <c r="B11" s="75" t="s">
        <v>215</v>
      </c>
      <c r="C11" s="76" t="s">
        <v>0</v>
      </c>
      <c r="D11" s="12"/>
      <c r="E11" s="12"/>
      <c r="F11" s="12"/>
      <c r="G11" s="12"/>
      <c r="H11" s="12"/>
      <c r="I11" s="12"/>
      <c r="J11" s="12">
        <v>0.02</v>
      </c>
      <c r="K11" s="12"/>
      <c r="L11" s="12"/>
      <c r="M11" s="12"/>
      <c r="N11" s="12"/>
      <c r="O11" s="12"/>
      <c r="P11" s="124">
        <f>SUM(D11:O11)*$P$3</f>
        <v>0.02</v>
      </c>
    </row>
    <row r="12" spans="1:16" ht="15">
      <c r="A12" s="74">
        <v>4</v>
      </c>
      <c r="B12" s="75" t="s">
        <v>123</v>
      </c>
      <c r="C12" s="76" t="s">
        <v>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125">
        <f>P13</f>
        <v>0.03334</v>
      </c>
    </row>
    <row r="13" spans="1:16" ht="15">
      <c r="A13" s="23"/>
      <c r="B13" s="26" t="s">
        <v>209</v>
      </c>
      <c r="C13" s="25" t="s">
        <v>0</v>
      </c>
      <c r="D13" s="12"/>
      <c r="E13" s="12"/>
      <c r="F13" s="12"/>
      <c r="G13" s="12"/>
      <c r="H13" s="12"/>
      <c r="I13" s="12"/>
      <c r="J13" s="12"/>
      <c r="K13" s="12"/>
      <c r="L13" s="12">
        <v>0.03334</v>
      </c>
      <c r="M13" s="12"/>
      <c r="N13" s="12"/>
      <c r="O13" s="12"/>
      <c r="P13" s="123">
        <f aca="true" t="shared" si="0" ref="P13:P18">SUM(D13:O13)*$P$3</f>
        <v>0.03334</v>
      </c>
    </row>
    <row r="14" spans="1:16" s="3" customFormat="1" ht="15">
      <c r="A14" s="30"/>
      <c r="B14" s="24" t="s">
        <v>218</v>
      </c>
      <c r="C14" s="25" t="s">
        <v>210</v>
      </c>
      <c r="D14" s="12"/>
      <c r="E14" s="13"/>
      <c r="F14" s="12"/>
      <c r="G14" s="12"/>
      <c r="H14" s="13"/>
      <c r="I14" s="12"/>
      <c r="J14" s="12"/>
      <c r="K14" s="12"/>
      <c r="L14" s="12"/>
      <c r="M14" s="12"/>
      <c r="N14" s="12"/>
      <c r="O14" s="12"/>
      <c r="P14" s="123">
        <f t="shared" si="0"/>
        <v>0</v>
      </c>
    </row>
    <row r="15" spans="1:16" s="3" customFormat="1" ht="15">
      <c r="A15" s="30"/>
      <c r="B15" s="24" t="s">
        <v>224</v>
      </c>
      <c r="C15" s="25" t="s">
        <v>210</v>
      </c>
      <c r="D15" s="12"/>
      <c r="E15" s="13"/>
      <c r="F15" s="12"/>
      <c r="G15" s="12"/>
      <c r="H15" s="13"/>
      <c r="I15" s="12"/>
      <c r="J15" s="12"/>
      <c r="K15" s="12"/>
      <c r="L15" s="12"/>
      <c r="M15" s="12"/>
      <c r="N15" s="12"/>
      <c r="O15" s="12"/>
      <c r="P15" s="123">
        <f t="shared" si="0"/>
        <v>0</v>
      </c>
    </row>
    <row r="16" spans="1:16" ht="15">
      <c r="A16" s="23"/>
      <c r="B16" s="24" t="s">
        <v>225</v>
      </c>
      <c r="C16" s="25" t="s">
        <v>210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3">
        <f t="shared" si="0"/>
        <v>0</v>
      </c>
    </row>
    <row r="17" spans="1:16" ht="15">
      <c r="A17" s="23"/>
      <c r="B17" s="24" t="s">
        <v>221</v>
      </c>
      <c r="C17" s="25" t="s">
        <v>210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3">
        <f t="shared" si="0"/>
        <v>0</v>
      </c>
    </row>
    <row r="18" spans="1:16" ht="15">
      <c r="A18" s="23"/>
      <c r="B18" s="24" t="s">
        <v>223</v>
      </c>
      <c r="C18" s="25" t="s"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3">
        <f t="shared" si="0"/>
        <v>0</v>
      </c>
    </row>
    <row r="19" spans="1:16" ht="15">
      <c r="A19" s="74">
        <v>5</v>
      </c>
      <c r="B19" s="76" t="s">
        <v>126</v>
      </c>
      <c r="C19" s="76" t="s"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5">
        <f>P20+P23+P21</f>
        <v>0.0285</v>
      </c>
    </row>
    <row r="20" spans="1:16" ht="15">
      <c r="A20" s="23"/>
      <c r="B20" s="26" t="s">
        <v>19</v>
      </c>
      <c r="C20" s="25" t="s"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3">
        <f>SUM(D20:O20)*$P$3</f>
        <v>0</v>
      </c>
    </row>
    <row r="21" spans="1:16" ht="15">
      <c r="A21" s="23"/>
      <c r="B21" s="26" t="s">
        <v>242</v>
      </c>
      <c r="C21" s="25" t="s">
        <v>0</v>
      </c>
      <c r="D21" s="12"/>
      <c r="E21" s="12"/>
      <c r="F21" s="12"/>
      <c r="G21" s="12"/>
      <c r="H21" s="12"/>
      <c r="I21" s="12"/>
      <c r="J21" s="12"/>
      <c r="K21" s="12"/>
      <c r="L21" s="12">
        <v>0.0285</v>
      </c>
      <c r="M21" s="12"/>
      <c r="N21" s="12"/>
      <c r="O21" s="12"/>
      <c r="P21" s="123">
        <f>SUM(D21:O21)*$P$3</f>
        <v>0.0285</v>
      </c>
    </row>
    <row r="22" spans="1:16" ht="15">
      <c r="A22" s="23"/>
      <c r="B22" s="26" t="s">
        <v>219</v>
      </c>
      <c r="C22" s="25" t="s">
        <v>220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3">
        <f>SUM(D22:O22)*$P$3</f>
        <v>0</v>
      </c>
    </row>
    <row r="23" spans="1:16" ht="15">
      <c r="A23" s="30"/>
      <c r="B23" s="24" t="s">
        <v>20</v>
      </c>
      <c r="C23" s="25" t="s"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3">
        <f>SUM(D23:O23)*$P$3</f>
        <v>0</v>
      </c>
    </row>
    <row r="24" spans="1:16" ht="15">
      <c r="A24" s="74">
        <v>6</v>
      </c>
      <c r="B24" s="75" t="s">
        <v>127</v>
      </c>
      <c r="C24" s="76" t="s"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5">
        <f>P26</f>
        <v>0</v>
      </c>
    </row>
    <row r="25" spans="1:16" ht="15">
      <c r="A25" s="23"/>
      <c r="B25" s="26" t="s">
        <v>222</v>
      </c>
      <c r="C25" s="25" t="s">
        <v>210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3">
        <f>SUM(D25:O25)*$P$3</f>
        <v>0</v>
      </c>
    </row>
    <row r="26" spans="1:16" ht="15">
      <c r="A26" s="23"/>
      <c r="B26" s="26" t="s">
        <v>27</v>
      </c>
      <c r="C26" s="25" t="s"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3">
        <f>SUM(D26:O26)*$P$3</f>
        <v>0</v>
      </c>
    </row>
    <row r="27" spans="1:16" ht="15">
      <c r="A27" s="23"/>
      <c r="B27" s="26" t="s">
        <v>211</v>
      </c>
      <c r="C27" s="25" t="s">
        <v>210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3">
        <f>SUM(D27:O27)*$P$3</f>
        <v>0</v>
      </c>
    </row>
    <row r="28" spans="1:16" ht="15">
      <c r="A28" s="74">
        <v>7</v>
      </c>
      <c r="B28" s="75" t="s">
        <v>23</v>
      </c>
      <c r="C28" s="76" t="s">
        <v>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125">
        <f>P29+P30</f>
        <v>0</v>
      </c>
    </row>
    <row r="29" spans="1:16" ht="15">
      <c r="A29" s="23"/>
      <c r="B29" s="24" t="s">
        <v>213</v>
      </c>
      <c r="C29" s="25" t="s"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3">
        <f>SUM(D29:O29)*$P$3</f>
        <v>0</v>
      </c>
    </row>
    <row r="30" spans="1:16" ht="15">
      <c r="A30" s="23"/>
      <c r="B30" s="28" t="s">
        <v>128</v>
      </c>
      <c r="C30" s="25" t="s"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3">
        <f>SUM(D30:O30)*$P$3</f>
        <v>0</v>
      </c>
    </row>
    <row r="31" spans="1:16" ht="15">
      <c r="A31" s="74">
        <v>8</v>
      </c>
      <c r="B31" s="79" t="s">
        <v>129</v>
      </c>
      <c r="C31" s="76" t="s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5">
        <f>P32+P33+P34+P35+P36+P37+P38+P39+P40+P41</f>
        <v>0.052</v>
      </c>
    </row>
    <row r="32" spans="1:16" ht="15">
      <c r="A32" s="23"/>
      <c r="B32" s="26" t="s">
        <v>5</v>
      </c>
      <c r="C32" s="25" t="s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3">
        <f aca="true" t="shared" si="1" ref="P32:P47">SUM(D32:O32)*$P$3</f>
        <v>0</v>
      </c>
    </row>
    <row r="33" spans="1:16" ht="15">
      <c r="A33" s="23"/>
      <c r="B33" s="26" t="s">
        <v>58</v>
      </c>
      <c r="C33" s="25" t="s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3">
        <f t="shared" si="1"/>
        <v>0</v>
      </c>
    </row>
    <row r="34" spans="1:16" ht="15">
      <c r="A34" s="23"/>
      <c r="B34" s="26" t="s">
        <v>8</v>
      </c>
      <c r="C34" s="25" t="s">
        <v>0</v>
      </c>
      <c r="D34" s="12"/>
      <c r="E34" s="12"/>
      <c r="F34" s="12"/>
      <c r="G34" s="12"/>
      <c r="H34" s="12"/>
      <c r="I34" s="12"/>
      <c r="J34" s="12">
        <v>0.005</v>
      </c>
      <c r="K34" s="12"/>
      <c r="L34" s="12"/>
      <c r="M34" s="12"/>
      <c r="N34" s="12"/>
      <c r="O34" s="12"/>
      <c r="P34" s="123">
        <f t="shared" si="1"/>
        <v>0.005</v>
      </c>
    </row>
    <row r="35" spans="1:16" ht="15">
      <c r="A35" s="23"/>
      <c r="B35" s="24" t="s">
        <v>18</v>
      </c>
      <c r="C35" s="25" t="s"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3">
        <f t="shared" si="1"/>
        <v>0</v>
      </c>
    </row>
    <row r="36" spans="1:16" ht="15">
      <c r="A36" s="23"/>
      <c r="B36" s="24" t="s">
        <v>24</v>
      </c>
      <c r="C36" s="25" t="s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3">
        <f t="shared" si="1"/>
        <v>0</v>
      </c>
    </row>
    <row r="37" spans="1:16" ht="15">
      <c r="A37" s="23"/>
      <c r="B37" s="24" t="s">
        <v>34</v>
      </c>
      <c r="C37" s="25" t="s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3">
        <f t="shared" si="1"/>
        <v>0</v>
      </c>
    </row>
    <row r="38" spans="1:16" ht="15">
      <c r="A38" s="23"/>
      <c r="B38" s="24" t="s">
        <v>36</v>
      </c>
      <c r="C38" s="25" t="s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3">
        <f t="shared" si="1"/>
        <v>0</v>
      </c>
    </row>
    <row r="39" spans="1:16" ht="15">
      <c r="A39" s="23"/>
      <c r="B39" s="24" t="s">
        <v>37</v>
      </c>
      <c r="C39" s="25" t="s">
        <v>0</v>
      </c>
      <c r="D39" s="12"/>
      <c r="E39" s="12">
        <v>0.047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3">
        <f t="shared" si="1"/>
        <v>0.047</v>
      </c>
    </row>
    <row r="40" spans="1:16" ht="15">
      <c r="A40" s="23"/>
      <c r="B40" s="26" t="s">
        <v>38</v>
      </c>
      <c r="C40" s="25" t="s"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3">
        <f t="shared" si="1"/>
        <v>0</v>
      </c>
    </row>
    <row r="41" spans="1:16" ht="15">
      <c r="A41" s="23"/>
      <c r="B41" s="26" t="s">
        <v>205</v>
      </c>
      <c r="C41" s="25" t="s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3">
        <f t="shared" si="1"/>
        <v>0</v>
      </c>
    </row>
    <row r="42" spans="1:16" ht="15">
      <c r="A42" s="74">
        <v>9</v>
      </c>
      <c r="B42" s="76" t="s">
        <v>31</v>
      </c>
      <c r="C42" s="76" t="s">
        <v>0</v>
      </c>
      <c r="D42" s="12"/>
      <c r="E42" s="12"/>
      <c r="F42" s="12"/>
      <c r="G42" s="12"/>
      <c r="H42" s="12"/>
      <c r="I42" s="12"/>
      <c r="J42" s="12"/>
      <c r="K42" s="12"/>
      <c r="L42" s="12">
        <v>0.001875</v>
      </c>
      <c r="M42" s="12"/>
      <c r="N42" s="12"/>
      <c r="O42" s="12"/>
      <c r="P42" s="124">
        <f t="shared" si="1"/>
        <v>0.001875</v>
      </c>
    </row>
    <row r="43" spans="1:16" ht="15">
      <c r="A43" s="74">
        <v>10</v>
      </c>
      <c r="B43" s="76" t="s">
        <v>39</v>
      </c>
      <c r="C43" s="76" t="s">
        <v>0</v>
      </c>
      <c r="D43" s="12"/>
      <c r="E43" s="12">
        <v>0.006</v>
      </c>
      <c r="F43" s="12">
        <v>0.008</v>
      </c>
      <c r="G43" s="12"/>
      <c r="H43" s="12"/>
      <c r="I43" s="12">
        <v>0.00045</v>
      </c>
      <c r="J43" s="12"/>
      <c r="K43" s="12"/>
      <c r="L43" s="12"/>
      <c r="M43" s="12">
        <v>0.008</v>
      </c>
      <c r="N43" s="12"/>
      <c r="O43" s="12"/>
      <c r="P43" s="124">
        <f t="shared" si="1"/>
        <v>0.02245</v>
      </c>
    </row>
    <row r="44" spans="1:16" ht="15">
      <c r="A44" s="74">
        <v>11</v>
      </c>
      <c r="B44" s="76" t="s">
        <v>42</v>
      </c>
      <c r="C44" s="76" t="s">
        <v>0</v>
      </c>
      <c r="D44" s="107"/>
      <c r="E44" s="107">
        <v>0.0005</v>
      </c>
      <c r="F44" s="107"/>
      <c r="G44" s="107"/>
      <c r="H44" s="107"/>
      <c r="I44" s="107">
        <v>0.00015</v>
      </c>
      <c r="J44" s="107">
        <v>0.0015</v>
      </c>
      <c r="K44" s="107">
        <v>0.00054</v>
      </c>
      <c r="L44" s="107">
        <f>0.0003+0.000065</f>
        <v>0.000365</v>
      </c>
      <c r="M44" s="107"/>
      <c r="N44" s="107"/>
      <c r="O44" s="107"/>
      <c r="P44" s="124">
        <f t="shared" si="1"/>
        <v>0.003055</v>
      </c>
    </row>
    <row r="45" spans="1:16" ht="15">
      <c r="A45" s="74">
        <v>12</v>
      </c>
      <c r="B45" s="76" t="s">
        <v>25</v>
      </c>
      <c r="C45" s="76" t="s">
        <v>0</v>
      </c>
      <c r="D45" s="12"/>
      <c r="E45" s="12"/>
      <c r="F45" s="12"/>
      <c r="G45" s="12"/>
      <c r="H45" s="12"/>
      <c r="I45" s="12">
        <v>0.00225</v>
      </c>
      <c r="J45" s="12">
        <v>0.0025</v>
      </c>
      <c r="K45" s="12"/>
      <c r="L45" s="12">
        <v>0.003</v>
      </c>
      <c r="M45" s="12"/>
      <c r="N45" s="12"/>
      <c r="O45" s="12"/>
      <c r="P45" s="124">
        <f t="shared" si="1"/>
        <v>0.00775</v>
      </c>
    </row>
    <row r="46" spans="1:16" ht="15">
      <c r="A46" s="74">
        <v>13</v>
      </c>
      <c r="B46" s="76" t="s">
        <v>26</v>
      </c>
      <c r="C46" s="76" t="s">
        <v>0</v>
      </c>
      <c r="D46" s="12"/>
      <c r="E46" s="12">
        <v>0.005</v>
      </c>
      <c r="F46" s="12"/>
      <c r="G46" s="12"/>
      <c r="H46" s="12"/>
      <c r="I46" s="12"/>
      <c r="J46" s="12"/>
      <c r="K46" s="12">
        <f>0.0063+0.005</f>
        <v>0.011300000000000001</v>
      </c>
      <c r="L46" s="12"/>
      <c r="M46" s="12"/>
      <c r="N46" s="12"/>
      <c r="O46" s="12"/>
      <c r="P46" s="124">
        <f t="shared" si="1"/>
        <v>0.016300000000000002</v>
      </c>
    </row>
    <row r="47" spans="1:16" ht="15">
      <c r="A47" s="74">
        <v>14</v>
      </c>
      <c r="B47" s="76" t="s">
        <v>44</v>
      </c>
      <c r="C47" s="76" t="s"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4">
        <f t="shared" si="1"/>
        <v>0</v>
      </c>
    </row>
    <row r="48" spans="1:16" ht="15">
      <c r="A48" s="74">
        <v>15</v>
      </c>
      <c r="B48" s="75" t="s">
        <v>130</v>
      </c>
      <c r="C48" s="76" t="s"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5">
        <f>P49+P50+P51+P52+P53</f>
        <v>0.43344</v>
      </c>
    </row>
    <row r="49" spans="1:16" ht="15">
      <c r="A49" s="23"/>
      <c r="B49" s="24" t="s">
        <v>207</v>
      </c>
      <c r="C49" s="25" t="s">
        <v>0</v>
      </c>
      <c r="D49" s="12"/>
      <c r="E49" s="12">
        <v>0.09</v>
      </c>
      <c r="F49" s="12">
        <v>0.1</v>
      </c>
      <c r="G49" s="12"/>
      <c r="H49" s="12"/>
      <c r="I49" s="12"/>
      <c r="J49" s="12"/>
      <c r="K49" s="12">
        <v>0.02844</v>
      </c>
      <c r="L49" s="12">
        <v>0.015</v>
      </c>
      <c r="M49" s="12"/>
      <c r="N49" s="12"/>
      <c r="O49" s="12"/>
      <c r="P49" s="123">
        <f aca="true" t="shared" si="2" ref="P49:P58">SUM(D49:O49)*$P$3</f>
        <v>0.23343999999999998</v>
      </c>
    </row>
    <row r="50" spans="1:16" ht="15">
      <c r="A50" s="23"/>
      <c r="B50" s="24" t="s">
        <v>233</v>
      </c>
      <c r="C50" s="25" t="s">
        <v>0</v>
      </c>
      <c r="D50" s="12">
        <v>0.2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3">
        <f t="shared" si="2"/>
        <v>0.2</v>
      </c>
    </row>
    <row r="51" spans="1:16" ht="15">
      <c r="A51" s="23"/>
      <c r="B51" s="24" t="s">
        <v>258</v>
      </c>
      <c r="C51" s="25" t="s"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3">
        <f t="shared" si="2"/>
        <v>0</v>
      </c>
    </row>
    <row r="52" spans="1:16" ht="15">
      <c r="A52" s="23"/>
      <c r="B52" s="24" t="s">
        <v>208</v>
      </c>
      <c r="C52" s="25" t="s"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3">
        <f t="shared" si="2"/>
        <v>0</v>
      </c>
    </row>
    <row r="53" spans="1:16" ht="15">
      <c r="A53" s="23"/>
      <c r="B53" s="26" t="s">
        <v>29</v>
      </c>
      <c r="C53" s="25" t="s"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3">
        <f t="shared" si="2"/>
        <v>0</v>
      </c>
    </row>
    <row r="54" spans="1:16" ht="15">
      <c r="A54" s="74">
        <v>16</v>
      </c>
      <c r="B54" s="76" t="s">
        <v>131</v>
      </c>
      <c r="C54" s="76" t="s"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4">
        <f t="shared" si="2"/>
        <v>0</v>
      </c>
    </row>
    <row r="55" spans="1:16" ht="15">
      <c r="A55" s="74">
        <v>17</v>
      </c>
      <c r="B55" s="76" t="s">
        <v>132</v>
      </c>
      <c r="C55" s="76" t="s">
        <v>0</v>
      </c>
      <c r="D55" s="12"/>
      <c r="E55" s="12"/>
      <c r="F55" s="12"/>
      <c r="G55" s="12"/>
      <c r="H55" s="12"/>
      <c r="I55" s="12"/>
      <c r="J55" s="12"/>
      <c r="K55" s="12"/>
      <c r="L55" s="12">
        <v>0.00625</v>
      </c>
      <c r="M55" s="12"/>
      <c r="N55" s="12"/>
      <c r="O55" s="12"/>
      <c r="P55" s="124">
        <f t="shared" si="2"/>
        <v>0.00625</v>
      </c>
    </row>
    <row r="56" spans="1:16" ht="15">
      <c r="A56" s="74">
        <v>18</v>
      </c>
      <c r="B56" s="76" t="s">
        <v>49</v>
      </c>
      <c r="C56" s="76" t="s">
        <v>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4">
        <f t="shared" si="2"/>
        <v>0</v>
      </c>
    </row>
    <row r="57" spans="1:16" ht="15">
      <c r="A57" s="74">
        <v>19</v>
      </c>
      <c r="B57" s="76" t="s">
        <v>10</v>
      </c>
      <c r="C57" s="76" t="s">
        <v>0</v>
      </c>
      <c r="D57" s="12"/>
      <c r="E57" s="12"/>
      <c r="F57" s="12">
        <v>0.0024</v>
      </c>
      <c r="G57" s="12"/>
      <c r="H57" s="12"/>
      <c r="I57" s="12"/>
      <c r="J57" s="12"/>
      <c r="K57" s="12"/>
      <c r="L57" s="12"/>
      <c r="M57" s="12"/>
      <c r="N57" s="12"/>
      <c r="O57" s="12"/>
      <c r="P57" s="124">
        <f t="shared" si="2"/>
        <v>0.0024</v>
      </c>
    </row>
    <row r="58" spans="1:16" ht="15">
      <c r="A58" s="74">
        <v>20</v>
      </c>
      <c r="B58" s="76" t="s">
        <v>17</v>
      </c>
      <c r="C58" s="76" t="s"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4">
        <f t="shared" si="2"/>
        <v>0</v>
      </c>
    </row>
    <row r="59" spans="1:16" ht="15">
      <c r="A59" s="74">
        <v>21</v>
      </c>
      <c r="B59" s="79" t="s">
        <v>133</v>
      </c>
      <c r="C59" s="76" t="s"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5">
        <f>P60+P61+P62+P63+P64+P65</f>
        <v>0.15</v>
      </c>
    </row>
    <row r="60" spans="1:16" ht="15">
      <c r="A60" s="23"/>
      <c r="B60" s="24" t="s">
        <v>1</v>
      </c>
      <c r="C60" s="25" t="s"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3">
        <f aca="true" t="shared" si="3" ref="P60:P65">SUM(D60:O60)*$P$3</f>
        <v>0</v>
      </c>
    </row>
    <row r="61" spans="1:16" ht="15">
      <c r="A61" s="23"/>
      <c r="B61" s="26" t="s">
        <v>3</v>
      </c>
      <c r="C61" s="25" t="s"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3">
        <f t="shared" si="3"/>
        <v>0</v>
      </c>
    </row>
    <row r="62" spans="1:16" ht="15">
      <c r="A62" s="23"/>
      <c r="B62" s="26" t="s">
        <v>206</v>
      </c>
      <c r="C62" s="25" t="s"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3">
        <f t="shared" si="3"/>
        <v>0</v>
      </c>
    </row>
    <row r="63" spans="1:16" ht="15">
      <c r="A63" s="23"/>
      <c r="B63" s="24" t="s">
        <v>21</v>
      </c>
      <c r="C63" s="25" t="s"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3">
        <f t="shared" si="3"/>
        <v>0</v>
      </c>
    </row>
    <row r="64" spans="1:16" ht="15">
      <c r="A64" s="23"/>
      <c r="B64" s="24" t="s">
        <v>51</v>
      </c>
      <c r="C64" s="25" t="s"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>
        <v>0.15</v>
      </c>
      <c r="P64" s="123">
        <f t="shared" si="3"/>
        <v>0.15</v>
      </c>
    </row>
    <row r="65" spans="1:16" ht="15">
      <c r="A65" s="23"/>
      <c r="B65" s="28" t="s">
        <v>54</v>
      </c>
      <c r="C65" s="25" t="s"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3">
        <f t="shared" si="3"/>
        <v>0</v>
      </c>
    </row>
    <row r="66" spans="1:16" ht="15">
      <c r="A66" s="74">
        <v>22</v>
      </c>
      <c r="B66" s="79" t="s">
        <v>134</v>
      </c>
      <c r="C66" s="76" t="s"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5">
        <f>P67+P68+P69+P70+P71</f>
        <v>0.02</v>
      </c>
    </row>
    <row r="67" spans="1:16" ht="15">
      <c r="A67" s="23"/>
      <c r="B67" s="26" t="s">
        <v>2</v>
      </c>
      <c r="C67" s="25" t="s"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3">
        <f aca="true" t="shared" si="4" ref="P67:P72">SUM(D67:O67)*$P$3</f>
        <v>0</v>
      </c>
    </row>
    <row r="68" spans="1:16" ht="15">
      <c r="A68" s="23"/>
      <c r="B68" s="26" t="s">
        <v>9</v>
      </c>
      <c r="C68" s="25" t="s"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>
        <v>0.02</v>
      </c>
      <c r="N68" s="12"/>
      <c r="O68" s="12"/>
      <c r="P68" s="123">
        <f t="shared" si="4"/>
        <v>0.02</v>
      </c>
    </row>
    <row r="69" spans="1:16" ht="15">
      <c r="A69" s="23"/>
      <c r="B69" s="26" t="s">
        <v>61</v>
      </c>
      <c r="C69" s="25" t="s"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3">
        <f t="shared" si="4"/>
        <v>0</v>
      </c>
    </row>
    <row r="70" spans="1:16" ht="15">
      <c r="A70" s="23"/>
      <c r="B70" s="24" t="s">
        <v>50</v>
      </c>
      <c r="C70" s="25" t="s"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3">
        <f t="shared" si="4"/>
        <v>0</v>
      </c>
    </row>
    <row r="71" spans="1:16" ht="15">
      <c r="A71" s="23"/>
      <c r="B71" s="24" t="s">
        <v>15</v>
      </c>
      <c r="C71" s="25" t="s"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3">
        <f t="shared" si="4"/>
        <v>0</v>
      </c>
    </row>
    <row r="72" spans="1:16" ht="15">
      <c r="A72" s="74">
        <v>23</v>
      </c>
      <c r="B72" s="76" t="s">
        <v>12</v>
      </c>
      <c r="C72" s="76" t="s">
        <v>0</v>
      </c>
      <c r="D72" s="12"/>
      <c r="E72" s="12"/>
      <c r="F72" s="12"/>
      <c r="G72" s="12"/>
      <c r="H72" s="12"/>
      <c r="I72" s="12">
        <v>0.0228</v>
      </c>
      <c r="J72" s="12">
        <v>0.1</v>
      </c>
      <c r="K72" s="12">
        <v>0.2052</v>
      </c>
      <c r="L72" s="12"/>
      <c r="M72" s="12"/>
      <c r="N72" s="12"/>
      <c r="O72" s="12"/>
      <c r="P72" s="124">
        <f t="shared" si="4"/>
        <v>0.328</v>
      </c>
    </row>
    <row r="73" spans="1:16" ht="15">
      <c r="A73" s="74">
        <v>24</v>
      </c>
      <c r="B73" s="79" t="s">
        <v>135</v>
      </c>
      <c r="C73" s="76" t="s"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5">
        <f>P74+P75+P76+P77+P78+P79+P80+P81+P82+P83</f>
        <v>0.07725</v>
      </c>
    </row>
    <row r="74" spans="1:16" ht="15">
      <c r="A74" s="23"/>
      <c r="B74" s="24" t="s">
        <v>11</v>
      </c>
      <c r="C74" s="25" t="s">
        <v>0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3">
        <f aca="true" t="shared" si="5" ref="P74:P83">SUM(D74:O74)*$P$3</f>
        <v>0</v>
      </c>
    </row>
    <row r="75" spans="1:16" ht="15">
      <c r="A75" s="23"/>
      <c r="B75" s="24" t="s">
        <v>22</v>
      </c>
      <c r="C75" s="25" t="s">
        <v>0</v>
      </c>
      <c r="D75" s="12"/>
      <c r="E75" s="12"/>
      <c r="F75" s="12"/>
      <c r="G75" s="12"/>
      <c r="H75" s="12"/>
      <c r="I75" s="12">
        <v>0.012</v>
      </c>
      <c r="J75" s="12">
        <v>0.012</v>
      </c>
      <c r="K75" s="12"/>
      <c r="L75" s="12"/>
      <c r="M75" s="12"/>
      <c r="N75" s="12"/>
      <c r="O75" s="12"/>
      <c r="P75" s="123">
        <f t="shared" si="5"/>
        <v>0.024</v>
      </c>
    </row>
    <row r="76" spans="1:16" ht="15">
      <c r="A76" s="23"/>
      <c r="B76" s="24" t="s">
        <v>30</v>
      </c>
      <c r="C76" s="25" t="s">
        <v>0</v>
      </c>
      <c r="D76" s="12"/>
      <c r="E76" s="12"/>
      <c r="F76" s="12"/>
      <c r="G76" s="12"/>
      <c r="H76" s="12"/>
      <c r="I76" s="12">
        <v>0.0153</v>
      </c>
      <c r="J76" s="12">
        <v>0.0125</v>
      </c>
      <c r="K76" s="12"/>
      <c r="L76" s="12"/>
      <c r="M76" s="12"/>
      <c r="N76" s="12"/>
      <c r="O76" s="12"/>
      <c r="P76" s="123">
        <f t="shared" si="5"/>
        <v>0.0278</v>
      </c>
    </row>
    <row r="77" spans="1:16" ht="15">
      <c r="A77" s="23"/>
      <c r="B77" s="24" t="s">
        <v>40</v>
      </c>
      <c r="C77" s="25" t="s">
        <v>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3">
        <f t="shared" si="5"/>
        <v>0</v>
      </c>
    </row>
    <row r="78" spans="1:16" ht="15">
      <c r="A78" s="23"/>
      <c r="B78" s="24" t="s">
        <v>32</v>
      </c>
      <c r="C78" s="25" t="s">
        <v>0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3">
        <f t="shared" si="5"/>
        <v>0</v>
      </c>
    </row>
    <row r="79" spans="1:16" ht="15">
      <c r="A79" s="23"/>
      <c r="B79" s="32" t="s">
        <v>46</v>
      </c>
      <c r="C79" s="25" t="s">
        <v>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3">
        <f t="shared" si="5"/>
        <v>0</v>
      </c>
    </row>
    <row r="80" spans="1:16" ht="15">
      <c r="A80" s="23"/>
      <c r="B80" s="26" t="s">
        <v>217</v>
      </c>
      <c r="C80" s="25" t="s">
        <v>0</v>
      </c>
      <c r="D80" s="12"/>
      <c r="E80" s="12"/>
      <c r="F80" s="12"/>
      <c r="G80" s="12"/>
      <c r="H80" s="12"/>
      <c r="I80" s="12">
        <v>0.0102</v>
      </c>
      <c r="J80" s="12"/>
      <c r="K80" s="12"/>
      <c r="L80" s="12"/>
      <c r="M80" s="12"/>
      <c r="N80" s="12"/>
      <c r="O80" s="12"/>
      <c r="P80" s="123">
        <f t="shared" si="5"/>
        <v>0.0102</v>
      </c>
    </row>
    <row r="81" spans="1:16" ht="15">
      <c r="A81" s="23"/>
      <c r="B81" s="26" t="s">
        <v>86</v>
      </c>
      <c r="C81" s="25" t="s"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3">
        <f t="shared" si="5"/>
        <v>0</v>
      </c>
    </row>
    <row r="82" spans="1:16" ht="15">
      <c r="A82" s="23"/>
      <c r="B82" s="24" t="s">
        <v>33</v>
      </c>
      <c r="C82" s="25" t="s">
        <v>0</v>
      </c>
      <c r="D82" s="12"/>
      <c r="E82" s="12"/>
      <c r="F82" s="12"/>
      <c r="G82" s="12"/>
      <c r="H82" s="12"/>
      <c r="I82" s="12">
        <v>0.01275</v>
      </c>
      <c r="J82" s="12"/>
      <c r="K82" s="12"/>
      <c r="L82" s="12"/>
      <c r="M82" s="12"/>
      <c r="N82" s="12"/>
      <c r="O82" s="12"/>
      <c r="P82" s="123">
        <f t="shared" si="5"/>
        <v>0.01275</v>
      </c>
    </row>
    <row r="83" spans="1:16" ht="15">
      <c r="A83" s="23"/>
      <c r="B83" s="24" t="s">
        <v>45</v>
      </c>
      <c r="C83" s="25" t="s">
        <v>0</v>
      </c>
      <c r="D83" s="12"/>
      <c r="E83" s="12"/>
      <c r="F83" s="12"/>
      <c r="G83" s="12"/>
      <c r="H83" s="12"/>
      <c r="I83" s="12"/>
      <c r="J83" s="12"/>
      <c r="K83" s="12"/>
      <c r="L83" s="12">
        <v>0.0025</v>
      </c>
      <c r="M83" s="12"/>
      <c r="N83" s="12"/>
      <c r="O83" s="12"/>
      <c r="P83" s="123">
        <f t="shared" si="5"/>
        <v>0.0025</v>
      </c>
    </row>
    <row r="84" spans="1:16" ht="15">
      <c r="A84" s="80">
        <v>25</v>
      </c>
      <c r="B84" s="81" t="s">
        <v>141</v>
      </c>
      <c r="C84" s="76" t="s"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5">
        <f>P85+P86+P87+P88</f>
        <v>0</v>
      </c>
    </row>
    <row r="85" spans="1:16" ht="15">
      <c r="A85" s="34"/>
      <c r="B85" s="32" t="s">
        <v>142</v>
      </c>
      <c r="C85" s="25" t="s"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3">
        <f>SUM(D85:O85)*$P$3</f>
        <v>0</v>
      </c>
    </row>
    <row r="86" spans="1:16" ht="15">
      <c r="A86" s="34"/>
      <c r="B86" s="32" t="s">
        <v>212</v>
      </c>
      <c r="C86" s="25" t="s"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3">
        <f>SUM(D86:O86)*$P$3</f>
        <v>0</v>
      </c>
    </row>
    <row r="87" spans="1:16" ht="15">
      <c r="A87" s="23"/>
      <c r="B87" s="24" t="s">
        <v>204</v>
      </c>
      <c r="C87" s="25" t="s"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3">
        <f>SUM(D87:O87)*$P$3</f>
        <v>0</v>
      </c>
    </row>
    <row r="88" spans="1:16" ht="15">
      <c r="A88" s="35"/>
      <c r="B88" s="36" t="s">
        <v>57</v>
      </c>
      <c r="C88" s="25" t="s"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3">
        <f>SUM(D88:O88)*$P$3</f>
        <v>0</v>
      </c>
    </row>
    <row r="89" spans="1:16" ht="15">
      <c r="A89" s="80">
        <v>26</v>
      </c>
      <c r="B89" s="81" t="s">
        <v>144</v>
      </c>
      <c r="C89" s="76" t="s">
        <v>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5">
        <f>P90+P91</f>
        <v>0.2</v>
      </c>
    </row>
    <row r="90" spans="1:16" ht="15">
      <c r="A90" s="23"/>
      <c r="B90" s="26" t="s">
        <v>41</v>
      </c>
      <c r="C90" s="25" t="s">
        <v>0</v>
      </c>
      <c r="D90" s="12"/>
      <c r="E90" s="12"/>
      <c r="F90" s="12"/>
      <c r="G90" s="12"/>
      <c r="H90" s="12">
        <v>0.2</v>
      </c>
      <c r="I90" s="12"/>
      <c r="J90" s="12"/>
      <c r="K90" s="12"/>
      <c r="L90" s="12"/>
      <c r="M90" s="12"/>
      <c r="N90" s="12"/>
      <c r="O90" s="12"/>
      <c r="P90" s="123">
        <f>SUM(D90:O90)*$P$3</f>
        <v>0.2</v>
      </c>
    </row>
    <row r="91" spans="1:16" ht="15">
      <c r="A91" s="23"/>
      <c r="B91" s="26" t="s">
        <v>75</v>
      </c>
      <c r="C91" s="25" t="s">
        <v>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3">
        <f>SUM(D91:O91)*$P$3</f>
        <v>0</v>
      </c>
    </row>
    <row r="92" spans="1:16" ht="15">
      <c r="A92" s="74">
        <v>27</v>
      </c>
      <c r="B92" s="83" t="s">
        <v>95</v>
      </c>
      <c r="C92" s="76" t="s">
        <v>0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4">
        <f>SUM(D92:O92)*$P$3</f>
        <v>0</v>
      </c>
    </row>
    <row r="93" spans="1:16" ht="15">
      <c r="A93" s="74">
        <v>28</v>
      </c>
      <c r="B93" s="83" t="s">
        <v>306</v>
      </c>
      <c r="C93" s="76" t="s">
        <v>210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4">
        <f>SUM(D93:O93)*$P$3</f>
        <v>0</v>
      </c>
    </row>
    <row r="94" spans="1:16" ht="15">
      <c r="A94" s="74">
        <v>29</v>
      </c>
      <c r="B94" s="76" t="s">
        <v>52</v>
      </c>
      <c r="C94" s="76" t="s">
        <v>0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4">
        <f>SUM(D94:O94)*$P$3</f>
        <v>0</v>
      </c>
    </row>
    <row r="95" ht="15">
      <c r="P95" s="126">
        <v>0.046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D1:G1"/>
    <mergeCell ref="I1:O1"/>
  </mergeCells>
  <printOptions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O95"/>
  <sheetViews>
    <sheetView zoomScalePageLayoutView="0" workbookViewId="0" topLeftCell="A1">
      <pane xSplit="3" ySplit="4" topLeftCell="D8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R89" sqref="R89"/>
    </sheetView>
  </sheetViews>
  <sheetFormatPr defaultColWidth="9.140625" defaultRowHeight="15"/>
  <cols>
    <col min="1" max="1" width="3.57421875" style="37" customWidth="1"/>
    <col min="2" max="2" width="27.7109375" style="37" customWidth="1"/>
    <col min="3" max="3" width="3.28125" style="37" customWidth="1"/>
    <col min="4" max="4" width="18.421875" style="4" customWidth="1"/>
    <col min="5" max="5" width="6.28125" style="4" bestFit="1" customWidth="1"/>
    <col min="6" max="6" width="8.7109375" style="4" bestFit="1" customWidth="1"/>
    <col min="7" max="7" width="8.57421875" style="4" bestFit="1" customWidth="1"/>
    <col min="8" max="8" width="15.57421875" style="4" customWidth="1"/>
    <col min="9" max="9" width="15.00390625" style="4" bestFit="1" customWidth="1"/>
    <col min="10" max="10" width="19.7109375" style="4" bestFit="1" customWidth="1"/>
    <col min="11" max="11" width="15.57421875" style="4" bestFit="1" customWidth="1"/>
    <col min="12" max="12" width="16.140625" style="4" bestFit="1" customWidth="1"/>
    <col min="13" max="13" width="16.57421875" style="4" bestFit="1" customWidth="1"/>
    <col min="14" max="14" width="13.28125" style="4" bestFit="1" customWidth="1"/>
    <col min="15" max="15" width="15.28125" style="127" bestFit="1" customWidth="1"/>
  </cols>
  <sheetData>
    <row r="1" spans="1:15" ht="51.75" customHeight="1">
      <c r="A1" s="14"/>
      <c r="B1" s="128" t="s">
        <v>148</v>
      </c>
      <c r="C1" s="16"/>
      <c r="D1" s="144" t="s">
        <v>227</v>
      </c>
      <c r="E1" s="144"/>
      <c r="F1" s="144"/>
      <c r="G1" s="144"/>
      <c r="H1" s="135" t="s">
        <v>271</v>
      </c>
      <c r="I1" s="144" t="s">
        <v>228</v>
      </c>
      <c r="J1" s="144"/>
      <c r="K1" s="144"/>
      <c r="L1" s="144"/>
      <c r="M1" s="144"/>
      <c r="N1" s="144"/>
      <c r="O1" s="129" t="s">
        <v>149</v>
      </c>
    </row>
    <row r="2" spans="1:15" s="2" customFormat="1" ht="69.75" customHeight="1">
      <c r="A2" s="17"/>
      <c r="B2" s="109" t="s">
        <v>98</v>
      </c>
      <c r="C2" s="18"/>
      <c r="D2" s="131" t="s">
        <v>243</v>
      </c>
      <c r="E2" s="131" t="s">
        <v>235</v>
      </c>
      <c r="F2" s="131" t="s">
        <v>167</v>
      </c>
      <c r="G2" s="131" t="s">
        <v>234</v>
      </c>
      <c r="H2" s="131" t="s">
        <v>59</v>
      </c>
      <c r="I2" s="131" t="s">
        <v>281</v>
      </c>
      <c r="J2" s="131" t="s">
        <v>282</v>
      </c>
      <c r="K2" s="131" t="s">
        <v>247</v>
      </c>
      <c r="L2" s="131" t="s">
        <v>249</v>
      </c>
      <c r="M2" s="131" t="s">
        <v>248</v>
      </c>
      <c r="N2" s="131" t="s">
        <v>232</v>
      </c>
      <c r="O2" s="119" t="s">
        <v>226</v>
      </c>
    </row>
    <row r="3" spans="1:15" ht="23.25" customHeight="1">
      <c r="A3" s="19"/>
      <c r="B3" s="20" t="s">
        <v>68</v>
      </c>
      <c r="C3" s="2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10" t="s">
        <v>214</v>
      </c>
    </row>
    <row r="4" spans="1:15" s="106" customFormat="1" ht="15.75">
      <c r="A4" s="19"/>
      <c r="B4" s="20" t="s">
        <v>69</v>
      </c>
      <c r="C4" s="22"/>
      <c r="D4" s="130" t="s">
        <v>244</v>
      </c>
      <c r="E4" s="130" t="s">
        <v>238</v>
      </c>
      <c r="F4" s="130" t="s">
        <v>77</v>
      </c>
      <c r="G4" s="130" t="s">
        <v>76</v>
      </c>
      <c r="H4" s="130" t="s">
        <v>77</v>
      </c>
      <c r="I4" s="130" t="s">
        <v>80</v>
      </c>
      <c r="J4" s="130" t="s">
        <v>283</v>
      </c>
      <c r="K4" s="130" t="s">
        <v>239</v>
      </c>
      <c r="L4" s="130" t="s">
        <v>250</v>
      </c>
      <c r="M4" s="130" t="s">
        <v>77</v>
      </c>
      <c r="N4" s="130" t="s">
        <v>241</v>
      </c>
      <c r="O4" s="120"/>
    </row>
    <row r="5" spans="1:15" ht="15">
      <c r="A5" s="19"/>
      <c r="B5" s="20"/>
      <c r="C5" s="22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121"/>
    </row>
    <row r="6" spans="1:15" ht="15">
      <c r="A6" s="74">
        <v>1</v>
      </c>
      <c r="B6" s="75" t="s">
        <v>48</v>
      </c>
      <c r="C6" s="76" t="s">
        <v>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122">
        <f>O7+O8+O9</f>
        <v>0.0636</v>
      </c>
    </row>
    <row r="7" spans="1:15" ht="15">
      <c r="A7" s="23"/>
      <c r="B7" s="24" t="s">
        <v>4</v>
      </c>
      <c r="C7" s="25" t="s">
        <v>0</v>
      </c>
      <c r="D7" s="64"/>
      <c r="E7" s="12">
        <v>0.03</v>
      </c>
      <c r="F7" s="64"/>
      <c r="G7" s="64"/>
      <c r="H7" s="12"/>
      <c r="I7" s="64"/>
      <c r="J7" s="64"/>
      <c r="K7" s="64"/>
      <c r="L7" s="64"/>
      <c r="M7" s="64"/>
      <c r="N7" s="64"/>
      <c r="O7" s="123">
        <f>SUM(D7:N7)*$O$3</f>
        <v>0.03</v>
      </c>
    </row>
    <row r="8" spans="1:15" ht="15">
      <c r="A8" s="23"/>
      <c r="B8" s="26" t="s">
        <v>48</v>
      </c>
      <c r="C8" s="25" t="s"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>
        <v>0.03</v>
      </c>
      <c r="O8" s="123">
        <f>SUM(D8:N8)*$O$3</f>
        <v>0.03</v>
      </c>
    </row>
    <row r="9" spans="1:15" ht="15">
      <c r="A9" s="23"/>
      <c r="B9" s="24" t="s">
        <v>43</v>
      </c>
      <c r="C9" s="25" t="s">
        <v>0</v>
      </c>
      <c r="D9" s="12">
        <v>0.0036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3">
        <f>SUM(D9:N9)*$O$3</f>
        <v>0.0036</v>
      </c>
    </row>
    <row r="10" spans="1:15" ht="15">
      <c r="A10" s="74">
        <v>2</v>
      </c>
      <c r="B10" s="76" t="s">
        <v>111</v>
      </c>
      <c r="C10" s="76" t="s"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0.03</v>
      </c>
      <c r="O10" s="124">
        <f>SUM(D10:N10)*$O$3</f>
        <v>0.03</v>
      </c>
    </row>
    <row r="11" spans="1:15" ht="15">
      <c r="A11" s="74">
        <v>3</v>
      </c>
      <c r="B11" s="75" t="s">
        <v>215</v>
      </c>
      <c r="C11" s="76" t="s"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4">
        <f>SUM(D11:N11)*$O$3</f>
        <v>0</v>
      </c>
    </row>
    <row r="12" spans="1:15" ht="15">
      <c r="A12" s="74">
        <v>4</v>
      </c>
      <c r="B12" s="75" t="s">
        <v>123</v>
      </c>
      <c r="C12" s="76" t="s">
        <v>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125">
        <f>O13</f>
        <v>0</v>
      </c>
    </row>
    <row r="13" spans="1:15" ht="15">
      <c r="A13" s="23"/>
      <c r="B13" s="26" t="s">
        <v>209</v>
      </c>
      <c r="C13" s="25" t="s"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3">
        <f aca="true" t="shared" si="0" ref="O13:O18">SUM(D13:N13)*$O$3</f>
        <v>0</v>
      </c>
    </row>
    <row r="14" spans="1:15" s="3" customFormat="1" ht="15">
      <c r="A14" s="30"/>
      <c r="B14" s="24" t="s">
        <v>218</v>
      </c>
      <c r="C14" s="25" t="s">
        <v>210</v>
      </c>
      <c r="D14" s="12"/>
      <c r="E14" s="12"/>
      <c r="F14" s="12"/>
      <c r="G14" s="12"/>
      <c r="H14" s="13"/>
      <c r="I14" s="12"/>
      <c r="J14" s="12"/>
      <c r="K14" s="12"/>
      <c r="L14" s="12"/>
      <c r="M14" s="12"/>
      <c r="N14" s="12"/>
      <c r="O14" s="123">
        <f t="shared" si="0"/>
        <v>0</v>
      </c>
    </row>
    <row r="15" spans="1:15" s="3" customFormat="1" ht="15">
      <c r="A15" s="30"/>
      <c r="B15" s="24" t="s">
        <v>224</v>
      </c>
      <c r="C15" s="25" t="s">
        <v>210</v>
      </c>
      <c r="D15" s="12"/>
      <c r="E15" s="12"/>
      <c r="F15" s="12"/>
      <c r="G15" s="12"/>
      <c r="H15" s="13"/>
      <c r="I15" s="12"/>
      <c r="J15" s="12"/>
      <c r="K15" s="12"/>
      <c r="L15" s="12"/>
      <c r="M15" s="12"/>
      <c r="N15" s="12"/>
      <c r="O15" s="123">
        <f t="shared" si="0"/>
        <v>0</v>
      </c>
    </row>
    <row r="16" spans="1:15" ht="15">
      <c r="A16" s="23"/>
      <c r="B16" s="24" t="s">
        <v>225</v>
      </c>
      <c r="C16" s="25" t="s">
        <v>210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3">
        <f t="shared" si="0"/>
        <v>0</v>
      </c>
    </row>
    <row r="17" spans="1:15" ht="15">
      <c r="A17" s="23"/>
      <c r="B17" s="24" t="s">
        <v>221</v>
      </c>
      <c r="C17" s="25" t="s">
        <v>210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3">
        <f t="shared" si="0"/>
        <v>0</v>
      </c>
    </row>
    <row r="18" spans="1:15" ht="15">
      <c r="A18" s="23"/>
      <c r="B18" s="24" t="s">
        <v>223</v>
      </c>
      <c r="C18" s="25" t="s"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3">
        <f t="shared" si="0"/>
        <v>0</v>
      </c>
    </row>
    <row r="19" spans="1:15" ht="15">
      <c r="A19" s="74">
        <v>5</v>
      </c>
      <c r="B19" s="76" t="s">
        <v>126</v>
      </c>
      <c r="C19" s="76" t="s"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5">
        <f>O20+O23+O21</f>
        <v>0.0882</v>
      </c>
    </row>
    <row r="20" spans="1:15" ht="15">
      <c r="A20" s="23"/>
      <c r="B20" s="26" t="s">
        <v>19</v>
      </c>
      <c r="C20" s="25" t="s"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3">
        <f>SUM(D20:N20)*$O$3</f>
        <v>0</v>
      </c>
    </row>
    <row r="21" spans="1:15" ht="15">
      <c r="A21" s="23"/>
      <c r="B21" s="26" t="s">
        <v>242</v>
      </c>
      <c r="C21" s="25" t="s">
        <v>0</v>
      </c>
      <c r="D21" s="12"/>
      <c r="E21" s="12"/>
      <c r="F21" s="12"/>
      <c r="G21" s="12"/>
      <c r="H21" s="12"/>
      <c r="I21" s="12"/>
      <c r="J21" s="12">
        <v>0.0294</v>
      </c>
      <c r="K21" s="12"/>
      <c r="L21" s="12">
        <v>0.0588</v>
      </c>
      <c r="M21" s="12"/>
      <c r="N21" s="12"/>
      <c r="O21" s="123">
        <f>SUM(D21:N21)*$O$3</f>
        <v>0.0882</v>
      </c>
    </row>
    <row r="22" spans="1:15" ht="15">
      <c r="A22" s="23"/>
      <c r="B22" s="26" t="s">
        <v>219</v>
      </c>
      <c r="C22" s="25" t="s">
        <v>220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3">
        <f>SUM(D22:N22)*$O$3</f>
        <v>0</v>
      </c>
    </row>
    <row r="23" spans="1:15" ht="15">
      <c r="A23" s="30"/>
      <c r="B23" s="24" t="s">
        <v>20</v>
      </c>
      <c r="C23" s="25" t="s"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3">
        <f>SUM(D23:N23)*$O$3</f>
        <v>0</v>
      </c>
    </row>
    <row r="24" spans="1:15" ht="15">
      <c r="A24" s="74">
        <v>6</v>
      </c>
      <c r="B24" s="75" t="s">
        <v>127</v>
      </c>
      <c r="C24" s="76" t="s"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5">
        <f>O26</f>
        <v>0</v>
      </c>
    </row>
    <row r="25" spans="1:15" ht="15">
      <c r="A25" s="23"/>
      <c r="B25" s="26" t="s">
        <v>222</v>
      </c>
      <c r="C25" s="25" t="s">
        <v>210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3">
        <f>SUM(D25:N25)*$O$3</f>
        <v>0</v>
      </c>
    </row>
    <row r="26" spans="1:15" ht="15">
      <c r="A26" s="23"/>
      <c r="B26" s="26" t="s">
        <v>27</v>
      </c>
      <c r="C26" s="25" t="s"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3">
        <f>SUM(D26:N26)*$O$3</f>
        <v>0</v>
      </c>
    </row>
    <row r="27" spans="1:15" ht="15">
      <c r="A27" s="23"/>
      <c r="B27" s="26" t="s">
        <v>211</v>
      </c>
      <c r="C27" s="25" t="s">
        <v>210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3">
        <f>SUM(D27:N27)*$O$3</f>
        <v>0</v>
      </c>
    </row>
    <row r="28" spans="1:15" ht="15">
      <c r="A28" s="74">
        <v>7</v>
      </c>
      <c r="B28" s="75" t="s">
        <v>23</v>
      </c>
      <c r="C28" s="76" t="s">
        <v>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125">
        <f>O29+O30</f>
        <v>0.02</v>
      </c>
    </row>
    <row r="29" spans="1:15" ht="15">
      <c r="A29" s="23"/>
      <c r="B29" s="24" t="s">
        <v>213</v>
      </c>
      <c r="C29" s="25" t="s"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3">
        <f>SUM(D29:N29)*$O$3</f>
        <v>0</v>
      </c>
    </row>
    <row r="30" spans="1:15" ht="15">
      <c r="A30" s="23"/>
      <c r="B30" s="28" t="s">
        <v>128</v>
      </c>
      <c r="C30" s="25" t="s">
        <v>0</v>
      </c>
      <c r="D30" s="12"/>
      <c r="E30" s="12"/>
      <c r="F30" s="12"/>
      <c r="G30" s="12"/>
      <c r="H30" s="12"/>
      <c r="I30" s="12"/>
      <c r="J30" s="12">
        <v>0.02</v>
      </c>
      <c r="K30" s="12"/>
      <c r="L30" s="12"/>
      <c r="M30" s="12"/>
      <c r="N30" s="12"/>
      <c r="O30" s="123">
        <f>SUM(D30:N30)*$O$3</f>
        <v>0.02</v>
      </c>
    </row>
    <row r="31" spans="1:15" ht="15">
      <c r="A31" s="74">
        <v>8</v>
      </c>
      <c r="B31" s="79" t="s">
        <v>129</v>
      </c>
      <c r="C31" s="76" t="s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5">
        <f>O32+O33+O34+O35+O36+O37+O38+O39+O40+O41</f>
        <v>0.1212</v>
      </c>
    </row>
    <row r="32" spans="1:15" ht="15">
      <c r="A32" s="23"/>
      <c r="B32" s="26" t="s">
        <v>5</v>
      </c>
      <c r="C32" s="25" t="s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3">
        <f aca="true" t="shared" si="1" ref="O32:O47">SUM(D32:N32)*$O$3</f>
        <v>0</v>
      </c>
    </row>
    <row r="33" spans="1:15" ht="15">
      <c r="A33" s="23"/>
      <c r="B33" s="26" t="s">
        <v>58</v>
      </c>
      <c r="C33" s="25" t="s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3">
        <f t="shared" si="1"/>
        <v>0</v>
      </c>
    </row>
    <row r="34" spans="1:15" ht="15">
      <c r="A34" s="23"/>
      <c r="B34" s="26" t="s">
        <v>8</v>
      </c>
      <c r="C34" s="25" t="s">
        <v>0</v>
      </c>
      <c r="D34" s="12"/>
      <c r="E34" s="12"/>
      <c r="F34" s="12"/>
      <c r="G34" s="12"/>
      <c r="H34" s="12"/>
      <c r="I34" s="12"/>
      <c r="J34" s="12"/>
      <c r="K34" s="12">
        <v>0.0852</v>
      </c>
      <c r="L34" s="12"/>
      <c r="M34" s="12"/>
      <c r="N34" s="12"/>
      <c r="O34" s="123">
        <f t="shared" si="1"/>
        <v>0.0852</v>
      </c>
    </row>
    <row r="35" spans="1:15" ht="15">
      <c r="A35" s="23"/>
      <c r="B35" s="24" t="s">
        <v>18</v>
      </c>
      <c r="C35" s="25" t="s"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3">
        <f t="shared" si="1"/>
        <v>0</v>
      </c>
    </row>
    <row r="36" spans="1:15" ht="15">
      <c r="A36" s="23"/>
      <c r="B36" s="24" t="s">
        <v>24</v>
      </c>
      <c r="C36" s="25" t="s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3">
        <f t="shared" si="1"/>
        <v>0</v>
      </c>
    </row>
    <row r="37" spans="1:15" ht="15">
      <c r="A37" s="23"/>
      <c r="B37" s="24" t="s">
        <v>34</v>
      </c>
      <c r="C37" s="25" t="s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3">
        <f t="shared" si="1"/>
        <v>0</v>
      </c>
    </row>
    <row r="38" spans="1:15" ht="15">
      <c r="A38" s="23"/>
      <c r="B38" s="24" t="s">
        <v>36</v>
      </c>
      <c r="C38" s="25" t="s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3">
        <f t="shared" si="1"/>
        <v>0</v>
      </c>
    </row>
    <row r="39" spans="1:15" ht="15">
      <c r="A39" s="23"/>
      <c r="B39" s="24" t="s">
        <v>37</v>
      </c>
      <c r="C39" s="25" t="s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3">
        <f t="shared" si="1"/>
        <v>0</v>
      </c>
    </row>
    <row r="40" spans="1:15" ht="15">
      <c r="A40" s="23"/>
      <c r="B40" s="26" t="s">
        <v>38</v>
      </c>
      <c r="C40" s="25" t="s">
        <v>0</v>
      </c>
      <c r="D40" s="12">
        <v>0.036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3">
        <f t="shared" si="1"/>
        <v>0.036</v>
      </c>
    </row>
    <row r="41" spans="1:15" ht="15">
      <c r="A41" s="23"/>
      <c r="B41" s="26" t="s">
        <v>205</v>
      </c>
      <c r="C41" s="25" t="s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3">
        <f t="shared" si="1"/>
        <v>0</v>
      </c>
    </row>
    <row r="42" spans="1:15" ht="15">
      <c r="A42" s="74">
        <v>9</v>
      </c>
      <c r="B42" s="76" t="s">
        <v>31</v>
      </c>
      <c r="C42" s="76" t="s">
        <v>0</v>
      </c>
      <c r="D42" s="12"/>
      <c r="E42" s="12"/>
      <c r="F42" s="12"/>
      <c r="G42" s="12"/>
      <c r="H42" s="12"/>
      <c r="I42" s="12"/>
      <c r="J42" s="12"/>
      <c r="K42" s="12"/>
      <c r="L42" s="12">
        <v>0.00375</v>
      </c>
      <c r="M42" s="12"/>
      <c r="N42" s="12"/>
      <c r="O42" s="124">
        <f t="shared" si="1"/>
        <v>0.00375</v>
      </c>
    </row>
    <row r="43" spans="1:15" ht="15">
      <c r="A43" s="74">
        <v>10</v>
      </c>
      <c r="B43" s="76" t="s">
        <v>39</v>
      </c>
      <c r="C43" s="76" t="s">
        <v>0</v>
      </c>
      <c r="D43" s="12">
        <v>0.0054</v>
      </c>
      <c r="E43" s="12"/>
      <c r="F43" s="12">
        <v>0.008</v>
      </c>
      <c r="G43" s="12"/>
      <c r="H43" s="12"/>
      <c r="I43" s="12"/>
      <c r="J43" s="12"/>
      <c r="K43" s="12"/>
      <c r="L43" s="12"/>
      <c r="M43" s="12">
        <v>0.01</v>
      </c>
      <c r="N43" s="12"/>
      <c r="O43" s="124">
        <f t="shared" si="1"/>
        <v>0.0234</v>
      </c>
    </row>
    <row r="44" spans="1:15" ht="15">
      <c r="A44" s="74">
        <v>11</v>
      </c>
      <c r="B44" s="76" t="s">
        <v>42</v>
      </c>
      <c r="C44" s="76" t="s">
        <v>0</v>
      </c>
      <c r="D44" s="107">
        <v>0.00045</v>
      </c>
      <c r="E44" s="107"/>
      <c r="F44" s="107"/>
      <c r="G44" s="107"/>
      <c r="H44" s="107"/>
      <c r="I44" s="107"/>
      <c r="J44" s="107">
        <v>0.0015</v>
      </c>
      <c r="K44" s="107">
        <v>0.00045</v>
      </c>
      <c r="L44" s="107">
        <f>0.0003+0.00013</f>
        <v>0.00042999999999999994</v>
      </c>
      <c r="M44" s="107"/>
      <c r="N44" s="107"/>
      <c r="O44" s="124">
        <f t="shared" si="1"/>
        <v>0.0028299999999999996</v>
      </c>
    </row>
    <row r="45" spans="1:15" ht="15">
      <c r="A45" s="74">
        <v>12</v>
      </c>
      <c r="B45" s="76" t="s">
        <v>25</v>
      </c>
      <c r="C45" s="76" t="s">
        <v>0</v>
      </c>
      <c r="D45" s="12">
        <v>0.0036</v>
      </c>
      <c r="E45" s="12"/>
      <c r="F45" s="12"/>
      <c r="G45" s="12"/>
      <c r="H45" s="12"/>
      <c r="I45" s="12"/>
      <c r="J45" s="12"/>
      <c r="K45" s="12"/>
      <c r="L45" s="12">
        <v>0.002</v>
      </c>
      <c r="M45" s="12"/>
      <c r="N45" s="12"/>
      <c r="O45" s="124">
        <f t="shared" si="1"/>
        <v>0.0056</v>
      </c>
    </row>
    <row r="46" spans="1:15" ht="15">
      <c r="A46" s="74">
        <v>13</v>
      </c>
      <c r="B46" s="76" t="s">
        <v>26</v>
      </c>
      <c r="C46" s="76" t="s">
        <v>0</v>
      </c>
      <c r="D46" s="12"/>
      <c r="E46" s="12"/>
      <c r="F46" s="12"/>
      <c r="G46" s="12"/>
      <c r="H46" s="12"/>
      <c r="I46" s="12"/>
      <c r="J46" s="12">
        <v>0.005</v>
      </c>
      <c r="K46" s="12">
        <v>0.005</v>
      </c>
      <c r="L46" s="12"/>
      <c r="M46" s="12"/>
      <c r="N46" s="12"/>
      <c r="O46" s="124">
        <f t="shared" si="1"/>
        <v>0.01</v>
      </c>
    </row>
    <row r="47" spans="1:15" ht="15">
      <c r="A47" s="74">
        <v>14</v>
      </c>
      <c r="B47" s="76" t="s">
        <v>44</v>
      </c>
      <c r="C47" s="76" t="s"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4">
        <f t="shared" si="1"/>
        <v>0</v>
      </c>
    </row>
    <row r="48" spans="1:15" ht="15">
      <c r="A48" s="74">
        <v>15</v>
      </c>
      <c r="B48" s="75" t="s">
        <v>130</v>
      </c>
      <c r="C48" s="76" t="s"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5">
        <f>O49+O50+O51+O52+O53</f>
        <v>0</v>
      </c>
    </row>
    <row r="49" spans="1:15" ht="15">
      <c r="A49" s="23"/>
      <c r="B49" s="24" t="s">
        <v>207</v>
      </c>
      <c r="C49" s="25" t="s"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3">
        <f aca="true" t="shared" si="2" ref="O49:O58">SUM(D49:N49)*$O$3</f>
        <v>0</v>
      </c>
    </row>
    <row r="50" spans="1:15" ht="15">
      <c r="A50" s="23"/>
      <c r="B50" s="24" t="s">
        <v>233</v>
      </c>
      <c r="C50" s="25" t="s"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3">
        <f t="shared" si="2"/>
        <v>0</v>
      </c>
    </row>
    <row r="51" spans="1:15" ht="15">
      <c r="A51" s="23"/>
      <c r="B51" s="24" t="s">
        <v>216</v>
      </c>
      <c r="C51" s="25" t="s"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3">
        <f t="shared" si="2"/>
        <v>0</v>
      </c>
    </row>
    <row r="52" spans="1:15" ht="15">
      <c r="A52" s="23"/>
      <c r="B52" s="24" t="s">
        <v>208</v>
      </c>
      <c r="C52" s="25" t="s"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3">
        <f t="shared" si="2"/>
        <v>0</v>
      </c>
    </row>
    <row r="53" spans="1:15" ht="15">
      <c r="A53" s="23"/>
      <c r="B53" s="26" t="s">
        <v>29</v>
      </c>
      <c r="C53" s="25" t="s"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3">
        <f t="shared" si="2"/>
        <v>0</v>
      </c>
    </row>
    <row r="54" spans="1:15" ht="15">
      <c r="A54" s="74">
        <v>16</v>
      </c>
      <c r="B54" s="76" t="s">
        <v>131</v>
      </c>
      <c r="C54" s="76" t="s">
        <v>0</v>
      </c>
      <c r="D54" s="12">
        <v>0.02376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4">
        <f t="shared" si="2"/>
        <v>0.02376</v>
      </c>
    </row>
    <row r="55" spans="1:15" ht="15">
      <c r="A55" s="74">
        <v>17</v>
      </c>
      <c r="B55" s="76" t="s">
        <v>132</v>
      </c>
      <c r="C55" s="76" t="s">
        <v>0</v>
      </c>
      <c r="D55" s="12">
        <v>0.0036</v>
      </c>
      <c r="E55" s="12"/>
      <c r="F55" s="12"/>
      <c r="G55" s="12"/>
      <c r="H55" s="12"/>
      <c r="I55" s="12"/>
      <c r="J55" s="12"/>
      <c r="K55" s="12"/>
      <c r="L55" s="12">
        <v>0.0125</v>
      </c>
      <c r="M55" s="12"/>
      <c r="N55" s="12"/>
      <c r="O55" s="124">
        <f t="shared" si="2"/>
        <v>0.0161</v>
      </c>
    </row>
    <row r="56" spans="1:15" ht="15">
      <c r="A56" s="74">
        <v>18</v>
      </c>
      <c r="B56" s="76" t="s">
        <v>49</v>
      </c>
      <c r="C56" s="76" t="s">
        <v>0</v>
      </c>
      <c r="D56" s="12"/>
      <c r="E56" s="12"/>
      <c r="F56" s="12">
        <v>0.001</v>
      </c>
      <c r="G56" s="12"/>
      <c r="H56" s="12"/>
      <c r="I56" s="12"/>
      <c r="J56" s="12"/>
      <c r="K56" s="12"/>
      <c r="L56" s="12"/>
      <c r="M56" s="12"/>
      <c r="N56" s="12"/>
      <c r="O56" s="124">
        <f t="shared" si="2"/>
        <v>0.001</v>
      </c>
    </row>
    <row r="57" spans="1:15" ht="15">
      <c r="A57" s="74">
        <v>19</v>
      </c>
      <c r="B57" s="76" t="s">
        <v>10</v>
      </c>
      <c r="C57" s="76" t="s"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4">
        <f t="shared" si="2"/>
        <v>0</v>
      </c>
    </row>
    <row r="58" spans="1:15" ht="15">
      <c r="A58" s="74">
        <v>20</v>
      </c>
      <c r="B58" s="76" t="s">
        <v>17</v>
      </c>
      <c r="C58" s="76" t="s"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4">
        <f t="shared" si="2"/>
        <v>0</v>
      </c>
    </row>
    <row r="59" spans="1:15" ht="15">
      <c r="A59" s="74">
        <v>21</v>
      </c>
      <c r="B59" s="79" t="s">
        <v>133</v>
      </c>
      <c r="C59" s="76" t="s"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5">
        <f>O60+O61+O62+O63+O64+O65</f>
        <v>0.16999999999999998</v>
      </c>
    </row>
    <row r="60" spans="1:15" ht="15">
      <c r="A60" s="23"/>
      <c r="B60" s="24" t="s">
        <v>1</v>
      </c>
      <c r="C60" s="25" t="s">
        <v>0</v>
      </c>
      <c r="D60" s="12"/>
      <c r="E60" s="12"/>
      <c r="F60" s="12"/>
      <c r="G60" s="12">
        <v>0.15</v>
      </c>
      <c r="H60" s="12"/>
      <c r="I60" s="12"/>
      <c r="J60" s="12"/>
      <c r="K60" s="12"/>
      <c r="L60" s="12"/>
      <c r="M60" s="12"/>
      <c r="N60" s="12"/>
      <c r="O60" s="123">
        <f aca="true" t="shared" si="3" ref="O60:O65">SUM(D60:N60)*$O$3</f>
        <v>0.15</v>
      </c>
    </row>
    <row r="61" spans="1:15" ht="15">
      <c r="A61" s="23"/>
      <c r="B61" s="26" t="s">
        <v>3</v>
      </c>
      <c r="C61" s="25" t="s"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3">
        <f t="shared" si="3"/>
        <v>0</v>
      </c>
    </row>
    <row r="62" spans="1:15" ht="15">
      <c r="A62" s="23"/>
      <c r="B62" s="26" t="s">
        <v>206</v>
      </c>
      <c r="C62" s="25" t="s"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3">
        <f t="shared" si="3"/>
        <v>0</v>
      </c>
    </row>
    <row r="63" spans="1:15" ht="15">
      <c r="A63" s="23"/>
      <c r="B63" s="24" t="s">
        <v>21</v>
      </c>
      <c r="C63" s="25" t="s"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3">
        <f t="shared" si="3"/>
        <v>0</v>
      </c>
    </row>
    <row r="64" spans="1:15" ht="15">
      <c r="A64" s="23"/>
      <c r="B64" s="24" t="s">
        <v>51</v>
      </c>
      <c r="C64" s="25" t="s"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3">
        <f t="shared" si="3"/>
        <v>0</v>
      </c>
    </row>
    <row r="65" spans="1:15" ht="15">
      <c r="A65" s="23"/>
      <c r="B65" s="28" t="s">
        <v>54</v>
      </c>
      <c r="C65" s="25" t="s">
        <v>0</v>
      </c>
      <c r="D65" s="12">
        <v>0.02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3">
        <f t="shared" si="3"/>
        <v>0.02</v>
      </c>
    </row>
    <row r="66" spans="1:15" ht="15">
      <c r="A66" s="74">
        <v>22</v>
      </c>
      <c r="B66" s="79" t="s">
        <v>134</v>
      </c>
      <c r="C66" s="76" t="s"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5">
        <f>O67+O68+O69+O70+O71</f>
        <v>0.02</v>
      </c>
    </row>
    <row r="67" spans="1:15" ht="15">
      <c r="A67" s="23"/>
      <c r="B67" s="26" t="s">
        <v>2</v>
      </c>
      <c r="C67" s="25" t="s"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>
        <v>0.02</v>
      </c>
      <c r="N67" s="12"/>
      <c r="O67" s="123">
        <f aca="true" t="shared" si="4" ref="O67:O72">SUM(D67:N67)*$O$3</f>
        <v>0.02</v>
      </c>
    </row>
    <row r="68" spans="1:15" ht="15">
      <c r="A68" s="23"/>
      <c r="B68" s="26" t="s">
        <v>9</v>
      </c>
      <c r="C68" s="25" t="s"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3">
        <f t="shared" si="4"/>
        <v>0</v>
      </c>
    </row>
    <row r="69" spans="1:15" ht="15">
      <c r="A69" s="23"/>
      <c r="B69" s="26" t="s">
        <v>61</v>
      </c>
      <c r="C69" s="25" t="s"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3">
        <f t="shared" si="4"/>
        <v>0</v>
      </c>
    </row>
    <row r="70" spans="1:15" ht="15">
      <c r="A70" s="23"/>
      <c r="B70" s="24" t="s">
        <v>50</v>
      </c>
      <c r="C70" s="25" t="s"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3">
        <f t="shared" si="4"/>
        <v>0</v>
      </c>
    </row>
    <row r="71" spans="1:15" ht="15">
      <c r="A71" s="23"/>
      <c r="B71" s="24" t="s">
        <v>15</v>
      </c>
      <c r="C71" s="25" t="s"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3">
        <f t="shared" si="4"/>
        <v>0</v>
      </c>
    </row>
    <row r="72" spans="1:15" ht="15">
      <c r="A72" s="74">
        <v>23</v>
      </c>
      <c r="B72" s="76" t="s">
        <v>12</v>
      </c>
      <c r="C72" s="76" t="s">
        <v>0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4">
        <f t="shared" si="4"/>
        <v>0</v>
      </c>
    </row>
    <row r="73" spans="1:15" ht="15">
      <c r="A73" s="74">
        <v>24</v>
      </c>
      <c r="B73" s="79" t="s">
        <v>135</v>
      </c>
      <c r="C73" s="76" t="s"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5">
        <f>O74+O75+O76+O77+O78+O79+O80+O81+O82+O83</f>
        <v>0.1003</v>
      </c>
    </row>
    <row r="74" spans="1:15" ht="15">
      <c r="A74" s="23"/>
      <c r="B74" s="24" t="s">
        <v>11</v>
      </c>
      <c r="C74" s="25" t="s">
        <v>0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3">
        <f aca="true" t="shared" si="5" ref="O74:O83">SUM(D74:N74)*$O$3</f>
        <v>0</v>
      </c>
    </row>
    <row r="75" spans="1:15" ht="15">
      <c r="A75" s="23"/>
      <c r="B75" s="24" t="s">
        <v>22</v>
      </c>
      <c r="C75" s="25" t="s">
        <v>0</v>
      </c>
      <c r="D75" s="12"/>
      <c r="E75" s="12"/>
      <c r="F75" s="12"/>
      <c r="G75" s="12"/>
      <c r="H75" s="12"/>
      <c r="I75" s="12"/>
      <c r="J75" s="12">
        <v>0.012</v>
      </c>
      <c r="K75" s="12"/>
      <c r="L75" s="12"/>
      <c r="M75" s="12"/>
      <c r="N75" s="12"/>
      <c r="O75" s="123">
        <f t="shared" si="5"/>
        <v>0.012</v>
      </c>
    </row>
    <row r="76" spans="1:15" ht="15">
      <c r="A76" s="23"/>
      <c r="B76" s="24" t="s">
        <v>30</v>
      </c>
      <c r="C76" s="25" t="s">
        <v>0</v>
      </c>
      <c r="D76" s="12"/>
      <c r="E76" s="12"/>
      <c r="F76" s="12"/>
      <c r="G76" s="12"/>
      <c r="H76" s="12"/>
      <c r="I76" s="12"/>
      <c r="J76" s="12">
        <v>0.0125</v>
      </c>
      <c r="K76" s="12"/>
      <c r="L76" s="12"/>
      <c r="M76" s="12"/>
      <c r="N76" s="12"/>
      <c r="O76" s="123">
        <f t="shared" si="5"/>
        <v>0.0125</v>
      </c>
    </row>
    <row r="77" spans="1:15" ht="15">
      <c r="A77" s="23"/>
      <c r="B77" s="24" t="s">
        <v>40</v>
      </c>
      <c r="C77" s="25" t="s">
        <v>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3">
        <f t="shared" si="5"/>
        <v>0</v>
      </c>
    </row>
    <row r="78" spans="1:15" ht="15">
      <c r="A78" s="23"/>
      <c r="B78" s="24" t="s">
        <v>32</v>
      </c>
      <c r="C78" s="25" t="s">
        <v>0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3">
        <f t="shared" si="5"/>
        <v>0</v>
      </c>
    </row>
    <row r="79" spans="1:15" ht="15">
      <c r="A79" s="23"/>
      <c r="B79" s="32" t="s">
        <v>46</v>
      </c>
      <c r="C79" s="25" t="s">
        <v>0</v>
      </c>
      <c r="D79" s="12"/>
      <c r="E79" s="12"/>
      <c r="F79" s="12"/>
      <c r="G79" s="12"/>
      <c r="H79" s="12"/>
      <c r="I79" s="12">
        <v>0.0708</v>
      </c>
      <c r="J79" s="12"/>
      <c r="K79" s="12"/>
      <c r="L79" s="12"/>
      <c r="M79" s="12"/>
      <c r="N79" s="12"/>
      <c r="O79" s="123">
        <f t="shared" si="5"/>
        <v>0.0708</v>
      </c>
    </row>
    <row r="80" spans="1:15" ht="15">
      <c r="A80" s="23"/>
      <c r="B80" s="26" t="s">
        <v>217</v>
      </c>
      <c r="C80" s="25" t="s">
        <v>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3">
        <f t="shared" si="5"/>
        <v>0</v>
      </c>
    </row>
    <row r="81" spans="1:15" ht="15">
      <c r="A81" s="23"/>
      <c r="B81" s="26" t="s">
        <v>86</v>
      </c>
      <c r="C81" s="25" t="s"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3">
        <f t="shared" si="5"/>
        <v>0</v>
      </c>
    </row>
    <row r="82" spans="1:15" ht="15">
      <c r="A82" s="23"/>
      <c r="B82" s="24" t="s">
        <v>33</v>
      </c>
      <c r="C82" s="25" t="s">
        <v>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3">
        <f t="shared" si="5"/>
        <v>0</v>
      </c>
    </row>
    <row r="83" spans="1:15" ht="15">
      <c r="A83" s="23"/>
      <c r="B83" s="24" t="s">
        <v>45</v>
      </c>
      <c r="C83" s="25" t="s">
        <v>0</v>
      </c>
      <c r="D83" s="12"/>
      <c r="E83" s="12"/>
      <c r="F83" s="12"/>
      <c r="G83" s="12"/>
      <c r="H83" s="12"/>
      <c r="I83" s="12"/>
      <c r="J83" s="12"/>
      <c r="K83" s="12"/>
      <c r="L83" s="12">
        <v>0.005</v>
      </c>
      <c r="M83" s="12"/>
      <c r="N83" s="12"/>
      <c r="O83" s="123">
        <f t="shared" si="5"/>
        <v>0.005</v>
      </c>
    </row>
    <row r="84" spans="1:15" ht="15">
      <c r="A84" s="80">
        <v>25</v>
      </c>
      <c r="B84" s="81" t="s">
        <v>141</v>
      </c>
      <c r="C84" s="76" t="s"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5">
        <f>O85+O86+O87+O88</f>
        <v>0</v>
      </c>
    </row>
    <row r="85" spans="1:15" ht="15">
      <c r="A85" s="34"/>
      <c r="B85" s="32" t="s">
        <v>142</v>
      </c>
      <c r="C85" s="25" t="s"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3">
        <f>SUM(D85:N85)*$O$3</f>
        <v>0</v>
      </c>
    </row>
    <row r="86" spans="1:15" ht="15">
      <c r="A86" s="34"/>
      <c r="B86" s="32" t="s">
        <v>212</v>
      </c>
      <c r="C86" s="25" t="s"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3">
        <f>SUM(D86:N86)*$O$3</f>
        <v>0</v>
      </c>
    </row>
    <row r="87" spans="1:15" ht="15">
      <c r="A87" s="23"/>
      <c r="B87" s="24" t="s">
        <v>204</v>
      </c>
      <c r="C87" s="25" t="s"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3">
        <f>SUM(D87:N87)*$O$3</f>
        <v>0</v>
      </c>
    </row>
    <row r="88" spans="1:15" ht="15">
      <c r="A88" s="35"/>
      <c r="B88" s="36" t="s">
        <v>57</v>
      </c>
      <c r="C88" s="25" t="s"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3">
        <f>SUM(D88:N88)*$O$3</f>
        <v>0</v>
      </c>
    </row>
    <row r="89" spans="1:15" ht="15">
      <c r="A89" s="80">
        <v>26</v>
      </c>
      <c r="B89" s="81" t="s">
        <v>144</v>
      </c>
      <c r="C89" s="76" t="s">
        <v>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5">
        <f>O90+O91</f>
        <v>0.2</v>
      </c>
    </row>
    <row r="90" spans="1:15" ht="15">
      <c r="A90" s="23"/>
      <c r="B90" s="26" t="s">
        <v>41</v>
      </c>
      <c r="C90" s="25" t="s">
        <v>0</v>
      </c>
      <c r="D90" s="12"/>
      <c r="E90" s="12"/>
      <c r="F90" s="12"/>
      <c r="G90" s="12"/>
      <c r="H90" s="12">
        <v>0.2</v>
      </c>
      <c r="I90" s="12"/>
      <c r="J90" s="12"/>
      <c r="K90" s="12"/>
      <c r="L90" s="12"/>
      <c r="M90" s="12"/>
      <c r="N90" s="12"/>
      <c r="O90" s="123">
        <f>SUM(D90:N90)*$O$3</f>
        <v>0.2</v>
      </c>
    </row>
    <row r="91" spans="1:15" ht="15">
      <c r="A91" s="23"/>
      <c r="B91" s="26" t="s">
        <v>75</v>
      </c>
      <c r="C91" s="25" t="s">
        <v>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3">
        <f>SUM(D91:N91)*$O$3</f>
        <v>0</v>
      </c>
    </row>
    <row r="92" spans="1:15" ht="15">
      <c r="A92" s="74">
        <v>27</v>
      </c>
      <c r="B92" s="83" t="s">
        <v>95</v>
      </c>
      <c r="C92" s="76" t="s">
        <v>0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4">
        <f>SUM(D92:N92)*$O$3</f>
        <v>0</v>
      </c>
    </row>
    <row r="93" spans="1:15" ht="15">
      <c r="A93" s="74">
        <v>28</v>
      </c>
      <c r="B93" s="83" t="s">
        <v>306</v>
      </c>
      <c r="C93" s="76" t="s">
        <v>210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4">
        <f>SUM(D93:N93)*$O$3</f>
        <v>0</v>
      </c>
    </row>
    <row r="94" spans="1:15" ht="15">
      <c r="A94" s="74">
        <v>29</v>
      </c>
      <c r="B94" s="76" t="s">
        <v>52</v>
      </c>
      <c r="C94" s="76" t="s">
        <v>0</v>
      </c>
      <c r="D94" s="12">
        <v>0.00828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4">
        <f>SUM(D94:N94)*$O$3</f>
        <v>0.00828</v>
      </c>
    </row>
    <row r="95" ht="15">
      <c r="O95" s="126">
        <v>0.046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D1:G1"/>
    <mergeCell ref="I1:N1"/>
  </mergeCells>
  <printOptions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3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O95"/>
  <sheetViews>
    <sheetView zoomScalePageLayoutView="0" workbookViewId="0" topLeftCell="A1">
      <pane xSplit="3" ySplit="4" topLeftCell="D7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Q88" sqref="Q88"/>
    </sheetView>
  </sheetViews>
  <sheetFormatPr defaultColWidth="9.140625" defaultRowHeight="15"/>
  <cols>
    <col min="1" max="1" width="3.57421875" style="37" customWidth="1"/>
    <col min="2" max="2" width="27.7109375" style="37" customWidth="1"/>
    <col min="3" max="3" width="3.28125" style="37" customWidth="1"/>
    <col min="4" max="4" width="18.421875" style="4" customWidth="1"/>
    <col min="5" max="5" width="6.28125" style="4" bestFit="1" customWidth="1"/>
    <col min="6" max="6" width="8.7109375" style="4" bestFit="1" customWidth="1"/>
    <col min="7" max="7" width="8.57421875" style="4" bestFit="1" customWidth="1"/>
    <col min="8" max="8" width="15.57421875" style="4" bestFit="1" customWidth="1"/>
    <col min="9" max="9" width="14.140625" style="4" customWidth="1"/>
    <col min="10" max="10" width="21.421875" style="4" bestFit="1" customWidth="1"/>
    <col min="11" max="11" width="15.57421875" style="4" bestFit="1" customWidth="1"/>
    <col min="12" max="12" width="16.140625" style="4" bestFit="1" customWidth="1"/>
    <col min="13" max="13" width="16.57421875" style="4" bestFit="1" customWidth="1"/>
    <col min="14" max="14" width="17.7109375" style="4" customWidth="1"/>
    <col min="15" max="15" width="15.28125" style="127" bestFit="1" customWidth="1"/>
  </cols>
  <sheetData>
    <row r="1" spans="1:15" ht="51.75" customHeight="1">
      <c r="A1" s="14"/>
      <c r="B1" s="128" t="s">
        <v>148</v>
      </c>
      <c r="C1" s="16"/>
      <c r="D1" s="144" t="s">
        <v>227</v>
      </c>
      <c r="E1" s="144"/>
      <c r="F1" s="144"/>
      <c r="G1" s="144"/>
      <c r="H1" s="140" t="s">
        <v>271</v>
      </c>
      <c r="I1" s="141" t="s">
        <v>228</v>
      </c>
      <c r="J1" s="142"/>
      <c r="K1" s="142"/>
      <c r="L1" s="142"/>
      <c r="M1" s="142"/>
      <c r="N1" s="143"/>
      <c r="O1" s="129" t="s">
        <v>149</v>
      </c>
    </row>
    <row r="2" spans="1:15" s="2" customFormat="1" ht="51.75" customHeight="1">
      <c r="A2" s="17"/>
      <c r="B2" s="109" t="s">
        <v>268</v>
      </c>
      <c r="C2" s="18"/>
      <c r="D2" s="131" t="s">
        <v>243</v>
      </c>
      <c r="E2" s="131" t="s">
        <v>235</v>
      </c>
      <c r="F2" s="131" t="s">
        <v>167</v>
      </c>
      <c r="G2" s="131" t="s">
        <v>234</v>
      </c>
      <c r="H2" s="131" t="s">
        <v>59</v>
      </c>
      <c r="I2" s="131" t="s">
        <v>274</v>
      </c>
      <c r="J2" s="131" t="s">
        <v>282</v>
      </c>
      <c r="K2" s="131" t="s">
        <v>247</v>
      </c>
      <c r="L2" s="131" t="s">
        <v>249</v>
      </c>
      <c r="M2" s="131" t="s">
        <v>248</v>
      </c>
      <c r="N2" s="131" t="s">
        <v>232</v>
      </c>
      <c r="O2" s="119" t="s">
        <v>226</v>
      </c>
    </row>
    <row r="3" spans="1:15" ht="23.25" customHeight="1">
      <c r="A3" s="19"/>
      <c r="B3" s="20" t="s">
        <v>68</v>
      </c>
      <c r="C3" s="2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10" t="s">
        <v>214</v>
      </c>
    </row>
    <row r="4" spans="1:15" s="106" customFormat="1" ht="15.75">
      <c r="A4" s="19"/>
      <c r="B4" s="20" t="s">
        <v>69</v>
      </c>
      <c r="C4" s="22"/>
      <c r="D4" s="130" t="s">
        <v>244</v>
      </c>
      <c r="E4" s="130" t="s">
        <v>238</v>
      </c>
      <c r="F4" s="130" t="s">
        <v>77</v>
      </c>
      <c r="G4" s="130" t="s">
        <v>76</v>
      </c>
      <c r="H4" s="130" t="s">
        <v>77</v>
      </c>
      <c r="I4" s="130" t="s">
        <v>80</v>
      </c>
      <c r="J4" s="130" t="s">
        <v>283</v>
      </c>
      <c r="K4" s="130" t="s">
        <v>239</v>
      </c>
      <c r="L4" s="130" t="s">
        <v>250</v>
      </c>
      <c r="M4" s="130" t="s">
        <v>77</v>
      </c>
      <c r="N4" s="130" t="s">
        <v>241</v>
      </c>
      <c r="O4" s="120"/>
    </row>
    <row r="5" spans="1:15" ht="15">
      <c r="A5" s="19"/>
      <c r="B5" s="20"/>
      <c r="C5" s="22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121"/>
    </row>
    <row r="6" spans="1:15" ht="15">
      <c r="A6" s="74">
        <v>1</v>
      </c>
      <c r="B6" s="75" t="s">
        <v>48</v>
      </c>
      <c r="C6" s="76" t="s">
        <v>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122">
        <f>O7+O8+O9</f>
        <v>0.0636</v>
      </c>
    </row>
    <row r="7" spans="1:15" ht="15">
      <c r="A7" s="23"/>
      <c r="B7" s="24" t="s">
        <v>4</v>
      </c>
      <c r="C7" s="25" t="s">
        <v>0</v>
      </c>
      <c r="D7" s="64"/>
      <c r="E7" s="12">
        <v>0.03</v>
      </c>
      <c r="F7" s="64"/>
      <c r="G7" s="64"/>
      <c r="H7" s="12"/>
      <c r="I7" s="64"/>
      <c r="J7" s="64"/>
      <c r="K7" s="64"/>
      <c r="L7" s="64"/>
      <c r="M7" s="64"/>
      <c r="N7" s="64"/>
      <c r="O7" s="123">
        <f>SUM(D7:N7)*$O$3</f>
        <v>0.03</v>
      </c>
    </row>
    <row r="8" spans="1:15" ht="15">
      <c r="A8" s="23"/>
      <c r="B8" s="26" t="s">
        <v>48</v>
      </c>
      <c r="C8" s="25" t="s"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>
        <v>0.03</v>
      </c>
      <c r="O8" s="123">
        <f>SUM(D8:N8)*$O$3</f>
        <v>0.03</v>
      </c>
    </row>
    <row r="9" spans="1:15" ht="15">
      <c r="A9" s="23"/>
      <c r="B9" s="24" t="s">
        <v>43</v>
      </c>
      <c r="C9" s="25" t="s">
        <v>0</v>
      </c>
      <c r="D9" s="12">
        <v>0.0036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3">
        <f>SUM(D9:N9)*$O$3</f>
        <v>0.0036</v>
      </c>
    </row>
    <row r="10" spans="1:15" ht="15">
      <c r="A10" s="74">
        <v>2</v>
      </c>
      <c r="B10" s="76" t="s">
        <v>111</v>
      </c>
      <c r="C10" s="76" t="s"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0.03</v>
      </c>
      <c r="O10" s="124">
        <f>SUM(D10:N10)*$O$3</f>
        <v>0.03</v>
      </c>
    </row>
    <row r="11" spans="1:15" ht="15">
      <c r="A11" s="74">
        <v>3</v>
      </c>
      <c r="B11" s="75" t="s">
        <v>215</v>
      </c>
      <c r="C11" s="76" t="s"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4">
        <f>SUM(D11:N11)*$O$3</f>
        <v>0</v>
      </c>
    </row>
    <row r="12" spans="1:15" ht="15">
      <c r="A12" s="74">
        <v>4</v>
      </c>
      <c r="B12" s="75" t="s">
        <v>123</v>
      </c>
      <c r="C12" s="76" t="s">
        <v>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125">
        <f>O13</f>
        <v>0</v>
      </c>
    </row>
    <row r="13" spans="1:15" ht="15">
      <c r="A13" s="23"/>
      <c r="B13" s="26" t="s">
        <v>209</v>
      </c>
      <c r="C13" s="25" t="s"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3">
        <f aca="true" t="shared" si="0" ref="O13:O18">SUM(D13:N13)*$O$3</f>
        <v>0</v>
      </c>
    </row>
    <row r="14" spans="1:15" s="3" customFormat="1" ht="15">
      <c r="A14" s="30"/>
      <c r="B14" s="24" t="s">
        <v>218</v>
      </c>
      <c r="C14" s="25" t="s">
        <v>210</v>
      </c>
      <c r="D14" s="12"/>
      <c r="E14" s="12"/>
      <c r="F14" s="12"/>
      <c r="G14" s="12"/>
      <c r="H14" s="13"/>
      <c r="I14" s="12"/>
      <c r="J14" s="12"/>
      <c r="K14" s="12"/>
      <c r="L14" s="12"/>
      <c r="M14" s="12"/>
      <c r="N14" s="12"/>
      <c r="O14" s="123">
        <f t="shared" si="0"/>
        <v>0</v>
      </c>
    </row>
    <row r="15" spans="1:15" s="3" customFormat="1" ht="15">
      <c r="A15" s="30"/>
      <c r="B15" s="24" t="s">
        <v>224</v>
      </c>
      <c r="C15" s="25" t="s">
        <v>210</v>
      </c>
      <c r="D15" s="12"/>
      <c r="E15" s="12"/>
      <c r="F15" s="12"/>
      <c r="G15" s="12"/>
      <c r="H15" s="13"/>
      <c r="I15" s="12"/>
      <c r="J15" s="12"/>
      <c r="K15" s="12"/>
      <c r="L15" s="12"/>
      <c r="M15" s="12"/>
      <c r="N15" s="12"/>
      <c r="O15" s="123">
        <f t="shared" si="0"/>
        <v>0</v>
      </c>
    </row>
    <row r="16" spans="1:15" ht="15">
      <c r="A16" s="23"/>
      <c r="B16" s="24" t="s">
        <v>225</v>
      </c>
      <c r="C16" s="25" t="s">
        <v>210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3">
        <f t="shared" si="0"/>
        <v>0</v>
      </c>
    </row>
    <row r="17" spans="1:15" ht="15">
      <c r="A17" s="23"/>
      <c r="B17" s="24" t="s">
        <v>221</v>
      </c>
      <c r="C17" s="25" t="s">
        <v>210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3">
        <f t="shared" si="0"/>
        <v>0</v>
      </c>
    </row>
    <row r="18" spans="1:15" ht="15">
      <c r="A18" s="23"/>
      <c r="B18" s="24" t="s">
        <v>223</v>
      </c>
      <c r="C18" s="25" t="s"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3">
        <f t="shared" si="0"/>
        <v>0</v>
      </c>
    </row>
    <row r="19" spans="1:15" ht="15">
      <c r="A19" s="74">
        <v>5</v>
      </c>
      <c r="B19" s="76" t="s">
        <v>126</v>
      </c>
      <c r="C19" s="76" t="s"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5">
        <f>O20+O23+O21</f>
        <v>0.0882</v>
      </c>
    </row>
    <row r="20" spans="1:15" ht="15">
      <c r="A20" s="23"/>
      <c r="B20" s="26" t="s">
        <v>19</v>
      </c>
      <c r="C20" s="25" t="s"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3">
        <f>SUM(D20:N20)*$O$3</f>
        <v>0</v>
      </c>
    </row>
    <row r="21" spans="1:15" ht="15">
      <c r="A21" s="23"/>
      <c r="B21" s="26" t="s">
        <v>242</v>
      </c>
      <c r="C21" s="25" t="s">
        <v>0</v>
      </c>
      <c r="D21" s="12"/>
      <c r="E21" s="12"/>
      <c r="F21" s="12"/>
      <c r="G21" s="12"/>
      <c r="H21" s="12"/>
      <c r="I21" s="12"/>
      <c r="J21" s="12">
        <v>0.0294</v>
      </c>
      <c r="K21" s="12"/>
      <c r="L21" s="12">
        <v>0.0588</v>
      </c>
      <c r="M21" s="12"/>
      <c r="N21" s="12"/>
      <c r="O21" s="123">
        <f>SUM(D21:N21)*$O$3</f>
        <v>0.0882</v>
      </c>
    </row>
    <row r="22" spans="1:15" ht="15">
      <c r="A22" s="23"/>
      <c r="B22" s="26" t="s">
        <v>219</v>
      </c>
      <c r="C22" s="25" t="s">
        <v>220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3">
        <f>SUM(D22:N22)*$O$3</f>
        <v>0</v>
      </c>
    </row>
    <row r="23" spans="1:15" ht="15">
      <c r="A23" s="30"/>
      <c r="B23" s="24" t="s">
        <v>20</v>
      </c>
      <c r="C23" s="25" t="s"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3">
        <f>SUM(D23:N23)*$O$3</f>
        <v>0</v>
      </c>
    </row>
    <row r="24" spans="1:15" ht="15">
      <c r="A24" s="74">
        <v>6</v>
      </c>
      <c r="B24" s="75" t="s">
        <v>127</v>
      </c>
      <c r="C24" s="76" t="s"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5">
        <f>O26</f>
        <v>0</v>
      </c>
    </row>
    <row r="25" spans="1:15" ht="15">
      <c r="A25" s="23"/>
      <c r="B25" s="26" t="s">
        <v>222</v>
      </c>
      <c r="C25" s="25" t="s">
        <v>210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3">
        <f>SUM(D25:N25)*$O$3</f>
        <v>0</v>
      </c>
    </row>
    <row r="26" spans="1:15" ht="15">
      <c r="A26" s="23"/>
      <c r="B26" s="26" t="s">
        <v>27</v>
      </c>
      <c r="C26" s="25" t="s"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3">
        <f>SUM(D26:N26)*$O$3</f>
        <v>0</v>
      </c>
    </row>
    <row r="27" spans="1:15" ht="15">
      <c r="A27" s="23"/>
      <c r="B27" s="26" t="s">
        <v>211</v>
      </c>
      <c r="C27" s="25" t="s">
        <v>210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3">
        <f>SUM(D27:N27)*$O$3</f>
        <v>0</v>
      </c>
    </row>
    <row r="28" spans="1:15" ht="15">
      <c r="A28" s="74">
        <v>7</v>
      </c>
      <c r="B28" s="75" t="s">
        <v>23</v>
      </c>
      <c r="C28" s="76" t="s">
        <v>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125">
        <f>O29+O30</f>
        <v>0.02</v>
      </c>
    </row>
    <row r="29" spans="1:15" ht="15">
      <c r="A29" s="23"/>
      <c r="B29" s="24" t="s">
        <v>213</v>
      </c>
      <c r="C29" s="25" t="s"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3">
        <f>SUM(D29:N29)*$O$3</f>
        <v>0</v>
      </c>
    </row>
    <row r="30" spans="1:15" ht="15">
      <c r="A30" s="23"/>
      <c r="B30" s="28" t="s">
        <v>128</v>
      </c>
      <c r="C30" s="25" t="s">
        <v>0</v>
      </c>
      <c r="D30" s="12"/>
      <c r="E30" s="12"/>
      <c r="F30" s="12"/>
      <c r="G30" s="12"/>
      <c r="H30" s="12"/>
      <c r="I30" s="12"/>
      <c r="J30" s="12">
        <v>0.02</v>
      </c>
      <c r="K30" s="12"/>
      <c r="L30" s="12"/>
      <c r="M30" s="12"/>
      <c r="N30" s="12"/>
      <c r="O30" s="123">
        <f>SUM(D30:N30)*$O$3</f>
        <v>0.02</v>
      </c>
    </row>
    <row r="31" spans="1:15" ht="15">
      <c r="A31" s="74">
        <v>8</v>
      </c>
      <c r="B31" s="79" t="s">
        <v>129</v>
      </c>
      <c r="C31" s="76" t="s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5">
        <f>O32+O33+O34+O35+O36+O37+O38+O39+O40+O41</f>
        <v>0.1212</v>
      </c>
    </row>
    <row r="32" spans="1:15" ht="15">
      <c r="A32" s="23"/>
      <c r="B32" s="26" t="s">
        <v>5</v>
      </c>
      <c r="C32" s="25" t="s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3">
        <f aca="true" t="shared" si="1" ref="O32:O47">SUM(D32:N32)*$O$3</f>
        <v>0</v>
      </c>
    </row>
    <row r="33" spans="1:15" ht="15">
      <c r="A33" s="23"/>
      <c r="B33" s="26" t="s">
        <v>58</v>
      </c>
      <c r="C33" s="25" t="s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3">
        <f t="shared" si="1"/>
        <v>0</v>
      </c>
    </row>
    <row r="34" spans="1:15" ht="15">
      <c r="A34" s="23"/>
      <c r="B34" s="26" t="s">
        <v>8</v>
      </c>
      <c r="C34" s="25" t="s">
        <v>0</v>
      </c>
      <c r="D34" s="12"/>
      <c r="E34" s="12"/>
      <c r="F34" s="12"/>
      <c r="G34" s="12"/>
      <c r="H34" s="12"/>
      <c r="I34" s="12"/>
      <c r="J34" s="12"/>
      <c r="K34" s="12">
        <v>0.0852</v>
      </c>
      <c r="L34" s="12"/>
      <c r="M34" s="12"/>
      <c r="N34" s="12"/>
      <c r="O34" s="123">
        <f t="shared" si="1"/>
        <v>0.0852</v>
      </c>
    </row>
    <row r="35" spans="1:15" ht="15">
      <c r="A35" s="23"/>
      <c r="B35" s="24" t="s">
        <v>18</v>
      </c>
      <c r="C35" s="25" t="s"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3">
        <f t="shared" si="1"/>
        <v>0</v>
      </c>
    </row>
    <row r="36" spans="1:15" ht="15">
      <c r="A36" s="23"/>
      <c r="B36" s="24" t="s">
        <v>24</v>
      </c>
      <c r="C36" s="25" t="s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3">
        <f t="shared" si="1"/>
        <v>0</v>
      </c>
    </row>
    <row r="37" spans="1:15" ht="15">
      <c r="A37" s="23"/>
      <c r="B37" s="24" t="s">
        <v>34</v>
      </c>
      <c r="C37" s="25" t="s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3">
        <f t="shared" si="1"/>
        <v>0</v>
      </c>
    </row>
    <row r="38" spans="1:15" ht="15">
      <c r="A38" s="23"/>
      <c r="B38" s="24" t="s">
        <v>36</v>
      </c>
      <c r="C38" s="25" t="s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3">
        <f t="shared" si="1"/>
        <v>0</v>
      </c>
    </row>
    <row r="39" spans="1:15" ht="15">
      <c r="A39" s="23"/>
      <c r="B39" s="24" t="s">
        <v>37</v>
      </c>
      <c r="C39" s="25" t="s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3">
        <f t="shared" si="1"/>
        <v>0</v>
      </c>
    </row>
    <row r="40" spans="1:15" ht="15">
      <c r="A40" s="23"/>
      <c r="B40" s="26" t="s">
        <v>38</v>
      </c>
      <c r="C40" s="25" t="s">
        <v>0</v>
      </c>
      <c r="D40" s="12">
        <v>0.036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3">
        <f t="shared" si="1"/>
        <v>0.036</v>
      </c>
    </row>
    <row r="41" spans="1:15" ht="15">
      <c r="A41" s="23"/>
      <c r="B41" s="26" t="s">
        <v>205</v>
      </c>
      <c r="C41" s="25" t="s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3">
        <f t="shared" si="1"/>
        <v>0</v>
      </c>
    </row>
    <row r="42" spans="1:15" ht="15">
      <c r="A42" s="74">
        <v>9</v>
      </c>
      <c r="B42" s="76" t="s">
        <v>31</v>
      </c>
      <c r="C42" s="76" t="s">
        <v>0</v>
      </c>
      <c r="D42" s="12"/>
      <c r="E42" s="12"/>
      <c r="F42" s="12"/>
      <c r="G42" s="12"/>
      <c r="H42" s="12"/>
      <c r="I42" s="12"/>
      <c r="J42" s="12"/>
      <c r="K42" s="12"/>
      <c r="L42" s="12">
        <v>0.00375</v>
      </c>
      <c r="M42" s="12"/>
      <c r="N42" s="12"/>
      <c r="O42" s="124">
        <f t="shared" si="1"/>
        <v>0.00375</v>
      </c>
    </row>
    <row r="43" spans="1:15" ht="15">
      <c r="A43" s="74">
        <v>10</v>
      </c>
      <c r="B43" s="76" t="s">
        <v>39</v>
      </c>
      <c r="C43" s="76" t="s">
        <v>0</v>
      </c>
      <c r="D43" s="12">
        <v>0.0054</v>
      </c>
      <c r="E43" s="12"/>
      <c r="F43" s="12">
        <v>0.008</v>
      </c>
      <c r="G43" s="12"/>
      <c r="H43" s="12"/>
      <c r="I43" s="12">
        <v>0.003</v>
      </c>
      <c r="J43" s="12"/>
      <c r="K43" s="12"/>
      <c r="L43" s="12"/>
      <c r="M43" s="12">
        <v>0.01</v>
      </c>
      <c r="N43" s="12"/>
      <c r="O43" s="124">
        <f t="shared" si="1"/>
        <v>0.0264</v>
      </c>
    </row>
    <row r="44" spans="1:15" ht="15">
      <c r="A44" s="74">
        <v>11</v>
      </c>
      <c r="B44" s="76" t="s">
        <v>42</v>
      </c>
      <c r="C44" s="76" t="s">
        <v>0</v>
      </c>
      <c r="D44" s="107">
        <v>0.00045</v>
      </c>
      <c r="E44" s="107"/>
      <c r="F44" s="107"/>
      <c r="G44" s="107"/>
      <c r="H44" s="107"/>
      <c r="I44" s="107">
        <v>0.00015</v>
      </c>
      <c r="J44" s="107">
        <v>0.0015</v>
      </c>
      <c r="K44" s="107">
        <v>0.00045</v>
      </c>
      <c r="L44" s="107">
        <f>0.0003+0.00013</f>
        <v>0.00042999999999999994</v>
      </c>
      <c r="M44" s="107"/>
      <c r="N44" s="107"/>
      <c r="O44" s="124">
        <f t="shared" si="1"/>
        <v>0.0029799999999999996</v>
      </c>
    </row>
    <row r="45" spans="1:15" ht="15">
      <c r="A45" s="74">
        <v>12</v>
      </c>
      <c r="B45" s="76" t="s">
        <v>25</v>
      </c>
      <c r="C45" s="76" t="s">
        <v>0</v>
      </c>
      <c r="D45" s="12">
        <v>0.0036</v>
      </c>
      <c r="E45" s="12"/>
      <c r="F45" s="12"/>
      <c r="G45" s="12"/>
      <c r="H45" s="12"/>
      <c r="I45" s="12">
        <v>0.003</v>
      </c>
      <c r="J45" s="12"/>
      <c r="K45" s="12"/>
      <c r="L45" s="12">
        <v>0.002</v>
      </c>
      <c r="M45" s="12"/>
      <c r="N45" s="12"/>
      <c r="O45" s="124">
        <f t="shared" si="1"/>
        <v>0.0086</v>
      </c>
    </row>
    <row r="46" spans="1:15" ht="15">
      <c r="A46" s="74">
        <v>13</v>
      </c>
      <c r="B46" s="76" t="s">
        <v>26</v>
      </c>
      <c r="C46" s="76" t="s">
        <v>0</v>
      </c>
      <c r="D46" s="12"/>
      <c r="E46" s="12"/>
      <c r="F46" s="12"/>
      <c r="G46" s="12"/>
      <c r="H46" s="12"/>
      <c r="I46" s="12"/>
      <c r="J46" s="12">
        <v>0.005</v>
      </c>
      <c r="K46" s="12">
        <v>0.005</v>
      </c>
      <c r="L46" s="12"/>
      <c r="M46" s="12"/>
      <c r="N46" s="12"/>
      <c r="O46" s="124">
        <f t="shared" si="1"/>
        <v>0.01</v>
      </c>
    </row>
    <row r="47" spans="1:15" ht="15">
      <c r="A47" s="74">
        <v>14</v>
      </c>
      <c r="B47" s="76" t="s">
        <v>44</v>
      </c>
      <c r="C47" s="76" t="s"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4">
        <f t="shared" si="1"/>
        <v>0</v>
      </c>
    </row>
    <row r="48" spans="1:15" ht="15">
      <c r="A48" s="74">
        <v>15</v>
      </c>
      <c r="B48" s="75" t="s">
        <v>130</v>
      </c>
      <c r="C48" s="76" t="s"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5">
        <f>O49+O50+O51+O52+O53</f>
        <v>0</v>
      </c>
    </row>
    <row r="49" spans="1:15" ht="15">
      <c r="A49" s="23"/>
      <c r="B49" s="24" t="s">
        <v>207</v>
      </c>
      <c r="C49" s="25" t="s"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3">
        <f aca="true" t="shared" si="2" ref="O49:O58">SUM(D49:N49)*$O$3</f>
        <v>0</v>
      </c>
    </row>
    <row r="50" spans="1:15" ht="15">
      <c r="A50" s="23"/>
      <c r="B50" s="24" t="s">
        <v>233</v>
      </c>
      <c r="C50" s="25" t="s"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3">
        <f t="shared" si="2"/>
        <v>0</v>
      </c>
    </row>
    <row r="51" spans="1:15" ht="15">
      <c r="A51" s="23"/>
      <c r="B51" s="24" t="s">
        <v>258</v>
      </c>
      <c r="C51" s="25" t="s"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3">
        <f t="shared" si="2"/>
        <v>0</v>
      </c>
    </row>
    <row r="52" spans="1:15" ht="15">
      <c r="A52" s="23"/>
      <c r="B52" s="24" t="s">
        <v>208</v>
      </c>
      <c r="C52" s="25" t="s"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3">
        <f t="shared" si="2"/>
        <v>0</v>
      </c>
    </row>
    <row r="53" spans="1:15" ht="15">
      <c r="A53" s="23"/>
      <c r="B53" s="26" t="s">
        <v>29</v>
      </c>
      <c r="C53" s="25" t="s"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3">
        <f t="shared" si="2"/>
        <v>0</v>
      </c>
    </row>
    <row r="54" spans="1:15" ht="15">
      <c r="A54" s="74">
        <v>16</v>
      </c>
      <c r="B54" s="76" t="s">
        <v>131</v>
      </c>
      <c r="C54" s="76" t="s">
        <v>0</v>
      </c>
      <c r="D54" s="12">
        <v>0.02376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4">
        <f t="shared" si="2"/>
        <v>0.02376</v>
      </c>
    </row>
    <row r="55" spans="1:15" ht="15">
      <c r="A55" s="74">
        <v>17</v>
      </c>
      <c r="B55" s="76" t="s">
        <v>132</v>
      </c>
      <c r="C55" s="76" t="s">
        <v>0</v>
      </c>
      <c r="D55" s="12">
        <v>0.0036</v>
      </c>
      <c r="E55" s="12"/>
      <c r="F55" s="12"/>
      <c r="G55" s="12"/>
      <c r="H55" s="12"/>
      <c r="I55" s="12"/>
      <c r="J55" s="12"/>
      <c r="K55" s="12"/>
      <c r="L55" s="12">
        <v>0.0125</v>
      </c>
      <c r="M55" s="12"/>
      <c r="N55" s="12"/>
      <c r="O55" s="124">
        <f t="shared" si="2"/>
        <v>0.0161</v>
      </c>
    </row>
    <row r="56" spans="1:15" ht="15">
      <c r="A56" s="74">
        <v>18</v>
      </c>
      <c r="B56" s="76" t="s">
        <v>49</v>
      </c>
      <c r="C56" s="76" t="s">
        <v>0</v>
      </c>
      <c r="D56" s="12"/>
      <c r="E56" s="12"/>
      <c r="F56" s="12">
        <v>0.001</v>
      </c>
      <c r="G56" s="12"/>
      <c r="H56" s="12"/>
      <c r="I56" s="12"/>
      <c r="J56" s="12"/>
      <c r="K56" s="12"/>
      <c r="L56" s="12"/>
      <c r="M56" s="12"/>
      <c r="N56" s="12"/>
      <c r="O56" s="124">
        <f t="shared" si="2"/>
        <v>0.001</v>
      </c>
    </row>
    <row r="57" spans="1:15" ht="15">
      <c r="A57" s="74">
        <v>19</v>
      </c>
      <c r="B57" s="76" t="s">
        <v>10</v>
      </c>
      <c r="C57" s="76" t="s"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4">
        <f t="shared" si="2"/>
        <v>0</v>
      </c>
    </row>
    <row r="58" spans="1:15" ht="15">
      <c r="A58" s="74">
        <v>20</v>
      </c>
      <c r="B58" s="76" t="s">
        <v>17</v>
      </c>
      <c r="C58" s="76" t="s"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4">
        <f t="shared" si="2"/>
        <v>0</v>
      </c>
    </row>
    <row r="59" spans="1:15" ht="15">
      <c r="A59" s="74">
        <v>21</v>
      </c>
      <c r="B59" s="79" t="s">
        <v>133</v>
      </c>
      <c r="C59" s="76" t="s"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5">
        <f>O60+O61+O62+O63+O64+O65</f>
        <v>0.16999999999999998</v>
      </c>
    </row>
    <row r="60" spans="1:15" ht="15">
      <c r="A60" s="23"/>
      <c r="B60" s="24" t="s">
        <v>1</v>
      </c>
      <c r="C60" s="25" t="s">
        <v>0</v>
      </c>
      <c r="D60" s="12"/>
      <c r="E60" s="12"/>
      <c r="F60" s="12"/>
      <c r="G60" s="12">
        <v>0.15</v>
      </c>
      <c r="H60" s="12"/>
      <c r="I60" s="12"/>
      <c r="J60" s="12"/>
      <c r="K60" s="12"/>
      <c r="L60" s="12"/>
      <c r="M60" s="12"/>
      <c r="N60" s="12"/>
      <c r="O60" s="123">
        <f aca="true" t="shared" si="3" ref="O60:O65">SUM(D60:N60)*$O$3</f>
        <v>0.15</v>
      </c>
    </row>
    <row r="61" spans="1:15" ht="15">
      <c r="A61" s="23"/>
      <c r="B61" s="26" t="s">
        <v>3</v>
      </c>
      <c r="C61" s="25" t="s"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3">
        <f t="shared" si="3"/>
        <v>0</v>
      </c>
    </row>
    <row r="62" spans="1:15" ht="15">
      <c r="A62" s="23"/>
      <c r="B62" s="26" t="s">
        <v>206</v>
      </c>
      <c r="C62" s="25" t="s"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3">
        <f t="shared" si="3"/>
        <v>0</v>
      </c>
    </row>
    <row r="63" spans="1:15" ht="15">
      <c r="A63" s="23"/>
      <c r="B63" s="24" t="s">
        <v>21</v>
      </c>
      <c r="C63" s="25" t="s"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3">
        <f t="shared" si="3"/>
        <v>0</v>
      </c>
    </row>
    <row r="64" spans="1:15" ht="15">
      <c r="A64" s="23"/>
      <c r="B64" s="24" t="s">
        <v>51</v>
      </c>
      <c r="C64" s="25" t="s"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3">
        <f t="shared" si="3"/>
        <v>0</v>
      </c>
    </row>
    <row r="65" spans="1:15" ht="15">
      <c r="A65" s="23"/>
      <c r="B65" s="28" t="s">
        <v>54</v>
      </c>
      <c r="C65" s="25" t="s">
        <v>0</v>
      </c>
      <c r="D65" s="12">
        <v>0.02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3">
        <f t="shared" si="3"/>
        <v>0.02</v>
      </c>
    </row>
    <row r="66" spans="1:15" ht="15">
      <c r="A66" s="74">
        <v>22</v>
      </c>
      <c r="B66" s="79" t="s">
        <v>134</v>
      </c>
      <c r="C66" s="76" t="s"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5">
        <f>O67+O68+O69+O70+O71</f>
        <v>0.02</v>
      </c>
    </row>
    <row r="67" spans="1:15" ht="15">
      <c r="A67" s="23"/>
      <c r="B67" s="26" t="s">
        <v>2</v>
      </c>
      <c r="C67" s="25" t="s"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>
        <v>0.02</v>
      </c>
      <c r="N67" s="12"/>
      <c r="O67" s="123">
        <f aca="true" t="shared" si="4" ref="O67:O72">SUM(D67:N67)*$O$3</f>
        <v>0.02</v>
      </c>
    </row>
    <row r="68" spans="1:15" ht="15">
      <c r="A68" s="23"/>
      <c r="B68" s="26" t="s">
        <v>9</v>
      </c>
      <c r="C68" s="25" t="s"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3">
        <f t="shared" si="4"/>
        <v>0</v>
      </c>
    </row>
    <row r="69" spans="1:15" ht="15">
      <c r="A69" s="23"/>
      <c r="B69" s="26" t="s">
        <v>61</v>
      </c>
      <c r="C69" s="25" t="s"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3">
        <f t="shared" si="4"/>
        <v>0</v>
      </c>
    </row>
    <row r="70" spans="1:15" ht="15">
      <c r="A70" s="23"/>
      <c r="B70" s="24" t="s">
        <v>50</v>
      </c>
      <c r="C70" s="25" t="s"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3">
        <f t="shared" si="4"/>
        <v>0</v>
      </c>
    </row>
    <row r="71" spans="1:15" ht="15">
      <c r="A71" s="23"/>
      <c r="B71" s="24" t="s">
        <v>15</v>
      </c>
      <c r="C71" s="25" t="s"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3">
        <f t="shared" si="4"/>
        <v>0</v>
      </c>
    </row>
    <row r="72" spans="1:15" ht="15">
      <c r="A72" s="74">
        <v>23</v>
      </c>
      <c r="B72" s="76" t="s">
        <v>12</v>
      </c>
      <c r="C72" s="76" t="s">
        <v>0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4">
        <f t="shared" si="4"/>
        <v>0</v>
      </c>
    </row>
    <row r="73" spans="1:15" ht="15">
      <c r="A73" s="74">
        <v>24</v>
      </c>
      <c r="B73" s="79" t="s">
        <v>135</v>
      </c>
      <c r="C73" s="76" t="s"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5">
        <f>O74+O75+O76+O77+O78+O79+O80+O81+O82+O83</f>
        <v>0.09616000000000001</v>
      </c>
    </row>
    <row r="74" spans="1:15" ht="15">
      <c r="A74" s="23"/>
      <c r="B74" s="24" t="s">
        <v>11</v>
      </c>
      <c r="C74" s="25" t="s">
        <v>0</v>
      </c>
      <c r="D74" s="12"/>
      <c r="E74" s="12"/>
      <c r="F74" s="12"/>
      <c r="G74" s="12"/>
      <c r="H74" s="12"/>
      <c r="I74" s="12">
        <v>0.05916</v>
      </c>
      <c r="J74" s="12"/>
      <c r="K74" s="12"/>
      <c r="L74" s="12"/>
      <c r="M74" s="12"/>
      <c r="N74" s="12"/>
      <c r="O74" s="123">
        <f aca="true" t="shared" si="5" ref="O74:O83">SUM(D74:N74)*$O$3</f>
        <v>0.05916</v>
      </c>
    </row>
    <row r="75" spans="1:15" ht="15">
      <c r="A75" s="23"/>
      <c r="B75" s="24" t="s">
        <v>22</v>
      </c>
      <c r="C75" s="25" t="s">
        <v>0</v>
      </c>
      <c r="D75" s="12"/>
      <c r="E75" s="12"/>
      <c r="F75" s="12"/>
      <c r="G75" s="12"/>
      <c r="H75" s="12"/>
      <c r="I75" s="12"/>
      <c r="J75" s="12">
        <v>0.012</v>
      </c>
      <c r="K75" s="12"/>
      <c r="L75" s="12"/>
      <c r="M75" s="12"/>
      <c r="N75" s="12"/>
      <c r="O75" s="123">
        <f t="shared" si="5"/>
        <v>0.012</v>
      </c>
    </row>
    <row r="76" spans="1:15" ht="15">
      <c r="A76" s="23"/>
      <c r="B76" s="24" t="s">
        <v>30</v>
      </c>
      <c r="C76" s="25" t="s">
        <v>0</v>
      </c>
      <c r="D76" s="12"/>
      <c r="E76" s="12"/>
      <c r="F76" s="12"/>
      <c r="G76" s="12"/>
      <c r="H76" s="12"/>
      <c r="I76" s="12">
        <v>0.0075</v>
      </c>
      <c r="J76" s="12">
        <v>0.0125</v>
      </c>
      <c r="K76" s="12"/>
      <c r="L76" s="12"/>
      <c r="M76" s="12"/>
      <c r="N76" s="12"/>
      <c r="O76" s="123">
        <f t="shared" si="5"/>
        <v>0.02</v>
      </c>
    </row>
    <row r="77" spans="1:15" ht="15">
      <c r="A77" s="23"/>
      <c r="B77" s="24" t="s">
        <v>40</v>
      </c>
      <c r="C77" s="25" t="s">
        <v>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3">
        <f t="shared" si="5"/>
        <v>0</v>
      </c>
    </row>
    <row r="78" spans="1:15" ht="15">
      <c r="A78" s="23"/>
      <c r="B78" s="24" t="s">
        <v>32</v>
      </c>
      <c r="C78" s="25" t="s">
        <v>0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3">
        <f t="shared" si="5"/>
        <v>0</v>
      </c>
    </row>
    <row r="79" spans="1:15" ht="15">
      <c r="A79" s="23"/>
      <c r="B79" s="32" t="s">
        <v>46</v>
      </c>
      <c r="C79" s="25" t="s">
        <v>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3">
        <f t="shared" si="5"/>
        <v>0</v>
      </c>
    </row>
    <row r="80" spans="1:15" ht="15">
      <c r="A80" s="23"/>
      <c r="B80" s="26" t="s">
        <v>217</v>
      </c>
      <c r="C80" s="25" t="s">
        <v>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3">
        <f t="shared" si="5"/>
        <v>0</v>
      </c>
    </row>
    <row r="81" spans="1:15" ht="15">
      <c r="A81" s="23"/>
      <c r="B81" s="26" t="s">
        <v>86</v>
      </c>
      <c r="C81" s="25" t="s"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3">
        <f t="shared" si="5"/>
        <v>0</v>
      </c>
    </row>
    <row r="82" spans="1:15" ht="15">
      <c r="A82" s="23"/>
      <c r="B82" s="24" t="s">
        <v>33</v>
      </c>
      <c r="C82" s="25" t="s">
        <v>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3">
        <f t="shared" si="5"/>
        <v>0</v>
      </c>
    </row>
    <row r="83" spans="1:15" ht="15">
      <c r="A83" s="23"/>
      <c r="B83" s="24" t="s">
        <v>45</v>
      </c>
      <c r="C83" s="25" t="s">
        <v>0</v>
      </c>
      <c r="D83" s="12"/>
      <c r="E83" s="12"/>
      <c r="F83" s="12"/>
      <c r="G83" s="12"/>
      <c r="H83" s="12"/>
      <c r="I83" s="12"/>
      <c r="J83" s="12"/>
      <c r="K83" s="12"/>
      <c r="L83" s="12">
        <v>0.005</v>
      </c>
      <c r="M83" s="12"/>
      <c r="N83" s="12"/>
      <c r="O83" s="123">
        <f t="shared" si="5"/>
        <v>0.005</v>
      </c>
    </row>
    <row r="84" spans="1:15" ht="15">
      <c r="A84" s="80">
        <v>25</v>
      </c>
      <c r="B84" s="81" t="s">
        <v>141</v>
      </c>
      <c r="C84" s="76" t="s"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5">
        <f>O85+O86+O87+O88</f>
        <v>0</v>
      </c>
    </row>
    <row r="85" spans="1:15" ht="15">
      <c r="A85" s="34"/>
      <c r="B85" s="32" t="s">
        <v>142</v>
      </c>
      <c r="C85" s="25" t="s"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3">
        <f>SUM(D85:N85)*$O$3</f>
        <v>0</v>
      </c>
    </row>
    <row r="86" spans="1:15" ht="15">
      <c r="A86" s="34"/>
      <c r="B86" s="32" t="s">
        <v>212</v>
      </c>
      <c r="C86" s="25" t="s"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3">
        <f>SUM(D86:N86)*$O$3</f>
        <v>0</v>
      </c>
    </row>
    <row r="87" spans="1:15" ht="15">
      <c r="A87" s="23"/>
      <c r="B87" s="24" t="s">
        <v>204</v>
      </c>
      <c r="C87" s="25" t="s"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3">
        <f>SUM(D87:N87)*$O$3</f>
        <v>0</v>
      </c>
    </row>
    <row r="88" spans="1:15" ht="15">
      <c r="A88" s="35"/>
      <c r="B88" s="36" t="s">
        <v>57</v>
      </c>
      <c r="C88" s="25" t="s"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3">
        <f>SUM(D88:N88)*$O$3</f>
        <v>0</v>
      </c>
    </row>
    <row r="89" spans="1:15" ht="15">
      <c r="A89" s="80">
        <v>26</v>
      </c>
      <c r="B89" s="81" t="s">
        <v>144</v>
      </c>
      <c r="C89" s="76" t="s">
        <v>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5">
        <f>O90+O91</f>
        <v>0.2</v>
      </c>
    </row>
    <row r="90" spans="1:15" ht="15">
      <c r="A90" s="23"/>
      <c r="B90" s="26" t="s">
        <v>41</v>
      </c>
      <c r="C90" s="25" t="s">
        <v>0</v>
      </c>
      <c r="D90" s="12"/>
      <c r="E90" s="12"/>
      <c r="F90" s="12"/>
      <c r="G90" s="12"/>
      <c r="H90" s="12">
        <v>0.2</v>
      </c>
      <c r="I90" s="12"/>
      <c r="J90" s="12"/>
      <c r="K90" s="12"/>
      <c r="L90" s="12"/>
      <c r="M90" s="12"/>
      <c r="N90" s="12"/>
      <c r="O90" s="123">
        <f>SUM(D90:N90)*$O$3</f>
        <v>0.2</v>
      </c>
    </row>
    <row r="91" spans="1:15" ht="15">
      <c r="A91" s="23"/>
      <c r="B91" s="26" t="s">
        <v>75</v>
      </c>
      <c r="C91" s="25" t="s">
        <v>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3">
        <f>SUM(D91:N91)*$O$3</f>
        <v>0</v>
      </c>
    </row>
    <row r="92" spans="1:15" ht="15">
      <c r="A92" s="74">
        <v>27</v>
      </c>
      <c r="B92" s="83" t="s">
        <v>95</v>
      </c>
      <c r="C92" s="76" t="s">
        <v>0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4">
        <f>SUM(D92:N92)*$O$3</f>
        <v>0</v>
      </c>
    </row>
    <row r="93" spans="1:15" ht="15">
      <c r="A93" s="74">
        <v>28</v>
      </c>
      <c r="B93" s="83" t="s">
        <v>306</v>
      </c>
      <c r="C93" s="76" t="s">
        <v>210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4">
        <f>SUM(D93:N93)*$O$3</f>
        <v>0</v>
      </c>
    </row>
    <row r="94" spans="1:15" ht="15">
      <c r="A94" s="74">
        <v>29</v>
      </c>
      <c r="B94" s="76" t="s">
        <v>52</v>
      </c>
      <c r="C94" s="76" t="s">
        <v>0</v>
      </c>
      <c r="D94" s="12">
        <v>0.00828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4">
        <f>SUM(D94:N94)*$O$3</f>
        <v>0.00828</v>
      </c>
    </row>
    <row r="95" ht="15">
      <c r="O95" s="126">
        <v>0.046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D1:G1"/>
    <mergeCell ref="I1:N1"/>
  </mergeCells>
  <printOptions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3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O95"/>
  <sheetViews>
    <sheetView zoomScalePageLayoutView="0" workbookViewId="0" topLeftCell="A1">
      <pane xSplit="3" ySplit="4" topLeftCell="D7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Q77" sqref="Q77"/>
    </sheetView>
  </sheetViews>
  <sheetFormatPr defaultColWidth="9.140625" defaultRowHeight="15"/>
  <cols>
    <col min="1" max="1" width="3.57421875" style="37" customWidth="1"/>
    <col min="2" max="2" width="27.7109375" style="37" customWidth="1"/>
    <col min="3" max="3" width="3.28125" style="37" customWidth="1"/>
    <col min="4" max="4" width="17.00390625" style="4" bestFit="1" customWidth="1"/>
    <col min="5" max="5" width="9.8515625" style="4" bestFit="1" customWidth="1"/>
    <col min="6" max="6" width="9.00390625" style="4" customWidth="1"/>
    <col min="7" max="7" width="12.7109375" style="4" customWidth="1"/>
    <col min="8" max="8" width="15.57421875" style="4" bestFit="1" customWidth="1"/>
    <col min="9" max="9" width="17.28125" style="4" bestFit="1" customWidth="1"/>
    <col min="10" max="10" width="16.8515625" style="4" bestFit="1" customWidth="1"/>
    <col min="11" max="11" width="18.421875" style="4" bestFit="1" customWidth="1"/>
    <col min="12" max="12" width="10.421875" style="4" bestFit="1" customWidth="1"/>
    <col min="13" max="13" width="14.8515625" style="4" bestFit="1" customWidth="1"/>
    <col min="14" max="14" width="17.7109375" style="4" customWidth="1"/>
    <col min="15" max="15" width="15.28125" style="127" bestFit="1" customWidth="1"/>
  </cols>
  <sheetData>
    <row r="1" spans="1:15" ht="51.75" customHeight="1">
      <c r="A1" s="14"/>
      <c r="B1" s="128" t="s">
        <v>148</v>
      </c>
      <c r="C1" s="16"/>
      <c r="D1" s="144" t="s">
        <v>227</v>
      </c>
      <c r="E1" s="144"/>
      <c r="F1" s="144"/>
      <c r="G1" s="144"/>
      <c r="H1" s="140" t="s">
        <v>271</v>
      </c>
      <c r="I1" s="144" t="s">
        <v>228</v>
      </c>
      <c r="J1" s="144"/>
      <c r="K1" s="144"/>
      <c r="L1" s="144"/>
      <c r="M1" s="144"/>
      <c r="N1" s="144"/>
      <c r="O1" s="129" t="s">
        <v>149</v>
      </c>
    </row>
    <row r="2" spans="1:15" s="2" customFormat="1" ht="51.75" customHeight="1">
      <c r="A2" s="17"/>
      <c r="B2" s="109" t="s">
        <v>269</v>
      </c>
      <c r="C2" s="18"/>
      <c r="D2" s="131" t="s">
        <v>284</v>
      </c>
      <c r="E2" s="131" t="s">
        <v>251</v>
      </c>
      <c r="F2" s="131" t="s">
        <v>285</v>
      </c>
      <c r="G2" s="131" t="s">
        <v>234</v>
      </c>
      <c r="H2" s="131" t="s">
        <v>59</v>
      </c>
      <c r="I2" s="131" t="s">
        <v>291</v>
      </c>
      <c r="J2" s="131" t="s">
        <v>286</v>
      </c>
      <c r="K2" s="131" t="s">
        <v>89</v>
      </c>
      <c r="L2" s="131" t="s">
        <v>254</v>
      </c>
      <c r="M2" s="131" t="s">
        <v>255</v>
      </c>
      <c r="N2" s="131" t="s">
        <v>232</v>
      </c>
      <c r="O2" s="119" t="s">
        <v>226</v>
      </c>
    </row>
    <row r="3" spans="1:15" ht="23.25" customHeight="1">
      <c r="A3" s="19"/>
      <c r="B3" s="20" t="s">
        <v>68</v>
      </c>
      <c r="C3" s="2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10" t="s">
        <v>214</v>
      </c>
    </row>
    <row r="4" spans="1:15" s="106" customFormat="1" ht="15.75">
      <c r="A4" s="19"/>
      <c r="B4" s="20" t="s">
        <v>69</v>
      </c>
      <c r="C4" s="22"/>
      <c r="D4" s="130" t="s">
        <v>273</v>
      </c>
      <c r="E4" s="130" t="s">
        <v>252</v>
      </c>
      <c r="F4" s="130" t="s">
        <v>299</v>
      </c>
      <c r="G4" s="130" t="s">
        <v>76</v>
      </c>
      <c r="H4" s="130" t="s">
        <v>77</v>
      </c>
      <c r="I4" s="130" t="s">
        <v>80</v>
      </c>
      <c r="J4" s="130" t="s">
        <v>287</v>
      </c>
      <c r="K4" s="130" t="s">
        <v>239</v>
      </c>
      <c r="L4" s="130" t="s">
        <v>240</v>
      </c>
      <c r="M4" s="130" t="s">
        <v>77</v>
      </c>
      <c r="N4" s="130" t="s">
        <v>241</v>
      </c>
      <c r="O4" s="120"/>
    </row>
    <row r="5" spans="1:15" ht="15">
      <c r="A5" s="19"/>
      <c r="B5" s="20"/>
      <c r="C5" s="22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121"/>
    </row>
    <row r="6" spans="1:15" ht="15">
      <c r="A6" s="74">
        <v>1</v>
      </c>
      <c r="B6" s="75" t="s">
        <v>48</v>
      </c>
      <c r="C6" s="76" t="s">
        <v>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122">
        <f>O7+O8+O9</f>
        <v>0.0801</v>
      </c>
    </row>
    <row r="7" spans="1:15" ht="15">
      <c r="A7" s="23"/>
      <c r="B7" s="24" t="s">
        <v>4</v>
      </c>
      <c r="C7" s="25" t="s">
        <v>0</v>
      </c>
      <c r="D7" s="64"/>
      <c r="E7" s="64"/>
      <c r="F7" s="132">
        <v>0.03</v>
      </c>
      <c r="G7" s="64"/>
      <c r="H7" s="12"/>
      <c r="I7" s="64"/>
      <c r="J7" s="64"/>
      <c r="K7" s="64"/>
      <c r="L7" s="64"/>
      <c r="M7" s="64"/>
      <c r="N7" s="64"/>
      <c r="O7" s="123">
        <f>SUM(D7:N7)*$O$3</f>
        <v>0.03</v>
      </c>
    </row>
    <row r="8" spans="1:15" ht="15">
      <c r="A8" s="23"/>
      <c r="B8" s="26" t="s">
        <v>48</v>
      </c>
      <c r="C8" s="25" t="s">
        <v>0</v>
      </c>
      <c r="D8" s="12"/>
      <c r="E8" s="12"/>
      <c r="F8" s="12"/>
      <c r="G8" s="12"/>
      <c r="H8" s="12"/>
      <c r="I8" s="12"/>
      <c r="J8" s="12"/>
      <c r="K8" s="12"/>
      <c r="L8" s="12">
        <v>0.0131</v>
      </c>
      <c r="M8" s="12"/>
      <c r="N8" s="12">
        <v>0.03</v>
      </c>
      <c r="O8" s="123">
        <f>SUM(D8:N8)*$O$3</f>
        <v>0.0431</v>
      </c>
    </row>
    <row r="9" spans="1:15" ht="15">
      <c r="A9" s="23"/>
      <c r="B9" s="24" t="s">
        <v>43</v>
      </c>
      <c r="C9" s="25" t="s">
        <v>0</v>
      </c>
      <c r="D9" s="12"/>
      <c r="E9" s="12"/>
      <c r="F9" s="12"/>
      <c r="G9" s="12"/>
      <c r="H9" s="12"/>
      <c r="I9" s="12"/>
      <c r="J9" s="12"/>
      <c r="K9" s="12"/>
      <c r="L9" s="12">
        <v>0.007</v>
      </c>
      <c r="M9" s="12"/>
      <c r="N9" s="12"/>
      <c r="O9" s="123">
        <f>SUM(D9:N9)*$O$3</f>
        <v>0.007</v>
      </c>
    </row>
    <row r="10" spans="1:15" ht="15">
      <c r="A10" s="74">
        <v>2</v>
      </c>
      <c r="B10" s="76" t="s">
        <v>111</v>
      </c>
      <c r="C10" s="76" t="s"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0.03</v>
      </c>
      <c r="O10" s="124">
        <f>SUM(D10:N10)*$O$3</f>
        <v>0.03</v>
      </c>
    </row>
    <row r="11" spans="1:15" ht="15">
      <c r="A11" s="74">
        <v>3</v>
      </c>
      <c r="B11" s="75" t="s">
        <v>215</v>
      </c>
      <c r="C11" s="76" t="s">
        <v>0</v>
      </c>
      <c r="D11" s="12"/>
      <c r="E11" s="12"/>
      <c r="F11" s="12"/>
      <c r="G11" s="12"/>
      <c r="H11" s="12"/>
      <c r="I11" s="12"/>
      <c r="J11" s="12">
        <v>0.02</v>
      </c>
      <c r="K11" s="12"/>
      <c r="L11" s="12"/>
      <c r="M11" s="12"/>
      <c r="N11" s="12"/>
      <c r="O11" s="124">
        <f>SUM(D11:N11)*$O$3</f>
        <v>0.02</v>
      </c>
    </row>
    <row r="12" spans="1:15" ht="15">
      <c r="A12" s="74">
        <v>4</v>
      </c>
      <c r="B12" s="75" t="s">
        <v>123</v>
      </c>
      <c r="C12" s="76" t="s">
        <v>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125">
        <f>O13</f>
        <v>0.0244</v>
      </c>
    </row>
    <row r="13" spans="1:15" ht="15">
      <c r="A13" s="23"/>
      <c r="B13" s="26" t="s">
        <v>209</v>
      </c>
      <c r="C13" s="25" t="s">
        <v>0</v>
      </c>
      <c r="D13" s="12"/>
      <c r="E13" s="12"/>
      <c r="F13" s="12"/>
      <c r="G13" s="12"/>
      <c r="H13" s="12"/>
      <c r="I13" s="12"/>
      <c r="J13" s="12">
        <v>0.0244</v>
      </c>
      <c r="K13" s="12"/>
      <c r="L13" s="12"/>
      <c r="M13" s="12"/>
      <c r="N13" s="12"/>
      <c r="O13" s="123">
        <f aca="true" t="shared" si="0" ref="O13:O18">SUM(D13:N13)*$O$3</f>
        <v>0.0244</v>
      </c>
    </row>
    <row r="14" spans="1:15" s="3" customFormat="1" ht="15">
      <c r="A14" s="30"/>
      <c r="B14" s="24" t="s">
        <v>218</v>
      </c>
      <c r="C14" s="25" t="s">
        <v>210</v>
      </c>
      <c r="D14" s="12"/>
      <c r="E14" s="12"/>
      <c r="F14" s="12"/>
      <c r="G14" s="12"/>
      <c r="H14" s="13"/>
      <c r="I14" s="12"/>
      <c r="J14" s="12"/>
      <c r="K14" s="12"/>
      <c r="L14" s="12"/>
      <c r="M14" s="12"/>
      <c r="N14" s="12"/>
      <c r="O14" s="123">
        <f t="shared" si="0"/>
        <v>0</v>
      </c>
    </row>
    <row r="15" spans="1:15" s="3" customFormat="1" ht="15">
      <c r="A15" s="30"/>
      <c r="B15" s="24" t="s">
        <v>224</v>
      </c>
      <c r="C15" s="25" t="s">
        <v>210</v>
      </c>
      <c r="D15" s="12"/>
      <c r="E15" s="12"/>
      <c r="F15" s="12"/>
      <c r="G15" s="12"/>
      <c r="H15" s="13"/>
      <c r="I15" s="12"/>
      <c r="J15" s="12"/>
      <c r="K15" s="12"/>
      <c r="L15" s="12"/>
      <c r="M15" s="12"/>
      <c r="N15" s="12"/>
      <c r="O15" s="123">
        <f t="shared" si="0"/>
        <v>0</v>
      </c>
    </row>
    <row r="16" spans="1:15" ht="15">
      <c r="A16" s="23"/>
      <c r="B16" s="24" t="s">
        <v>225</v>
      </c>
      <c r="C16" s="25" t="s">
        <v>210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3">
        <f t="shared" si="0"/>
        <v>0</v>
      </c>
    </row>
    <row r="17" spans="1:15" ht="15">
      <c r="A17" s="23"/>
      <c r="B17" s="24" t="s">
        <v>221</v>
      </c>
      <c r="C17" s="25" t="s">
        <v>210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3">
        <f t="shared" si="0"/>
        <v>0</v>
      </c>
    </row>
    <row r="18" spans="1:15" ht="15">
      <c r="A18" s="23"/>
      <c r="B18" s="24" t="s">
        <v>223</v>
      </c>
      <c r="C18" s="25" t="s"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3">
        <f t="shared" si="0"/>
        <v>0</v>
      </c>
    </row>
    <row r="19" spans="1:15" ht="15">
      <c r="A19" s="74">
        <v>5</v>
      </c>
      <c r="B19" s="76" t="s">
        <v>126</v>
      </c>
      <c r="C19" s="76" t="s"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5">
        <f>O20+O23+O21</f>
        <v>0.0518</v>
      </c>
    </row>
    <row r="20" spans="1:15" ht="15">
      <c r="A20" s="23"/>
      <c r="B20" s="26" t="s">
        <v>19</v>
      </c>
      <c r="C20" s="25" t="s"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3">
        <f>SUM(D20:N20)*$O$3</f>
        <v>0</v>
      </c>
    </row>
    <row r="21" spans="1:15" ht="15">
      <c r="A21" s="23"/>
      <c r="B21" s="26" t="s">
        <v>242</v>
      </c>
      <c r="C21" s="25" t="s">
        <v>0</v>
      </c>
      <c r="D21" s="12"/>
      <c r="E21" s="12"/>
      <c r="F21" s="12"/>
      <c r="G21" s="12"/>
      <c r="H21" s="12"/>
      <c r="I21" s="12"/>
      <c r="J21" s="12"/>
      <c r="K21" s="12"/>
      <c r="L21" s="12">
        <v>0.0518</v>
      </c>
      <c r="M21" s="12"/>
      <c r="N21" s="12"/>
      <c r="O21" s="123">
        <f>SUM(D21:N21)*$O$3</f>
        <v>0.0518</v>
      </c>
    </row>
    <row r="22" spans="1:15" ht="15">
      <c r="A22" s="23"/>
      <c r="B22" s="26" t="s">
        <v>219</v>
      </c>
      <c r="C22" s="25" t="s">
        <v>220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3">
        <f>SUM(D22:N22)*$O$3</f>
        <v>0</v>
      </c>
    </row>
    <row r="23" spans="1:15" ht="15">
      <c r="A23" s="30"/>
      <c r="B23" s="24" t="s">
        <v>20</v>
      </c>
      <c r="C23" s="25" t="s"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3">
        <f>SUM(D23:N23)*$O$3</f>
        <v>0</v>
      </c>
    </row>
    <row r="24" spans="1:15" ht="15">
      <c r="A24" s="74">
        <v>6</v>
      </c>
      <c r="B24" s="75" t="s">
        <v>127</v>
      </c>
      <c r="C24" s="76" t="s"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5">
        <f>O26</f>
        <v>0</v>
      </c>
    </row>
    <row r="25" spans="1:15" ht="15">
      <c r="A25" s="23"/>
      <c r="B25" s="26" t="s">
        <v>222</v>
      </c>
      <c r="C25" s="25" t="s">
        <v>210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3">
        <f>SUM(D25:N25)*$O$3</f>
        <v>0</v>
      </c>
    </row>
    <row r="26" spans="1:15" ht="15">
      <c r="A26" s="23"/>
      <c r="B26" s="26" t="s">
        <v>27</v>
      </c>
      <c r="C26" s="25" t="s"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3">
        <f>SUM(D26:N26)*$O$3</f>
        <v>0</v>
      </c>
    </row>
    <row r="27" spans="1:15" ht="15">
      <c r="A27" s="23"/>
      <c r="B27" s="26" t="s">
        <v>211</v>
      </c>
      <c r="C27" s="25" t="s">
        <v>210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3">
        <f>SUM(D27:N27)*$O$3</f>
        <v>0</v>
      </c>
    </row>
    <row r="28" spans="1:15" ht="15">
      <c r="A28" s="74">
        <v>7</v>
      </c>
      <c r="B28" s="75" t="s">
        <v>23</v>
      </c>
      <c r="C28" s="76" t="s">
        <v>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125">
        <f>O29+O30</f>
        <v>0.0612</v>
      </c>
    </row>
    <row r="29" spans="1:15" ht="15">
      <c r="A29" s="23"/>
      <c r="B29" s="24" t="s">
        <v>213</v>
      </c>
      <c r="C29" s="25" t="s">
        <v>0</v>
      </c>
      <c r="D29" s="12"/>
      <c r="E29" s="12"/>
      <c r="F29" s="12"/>
      <c r="G29" s="12"/>
      <c r="H29" s="12"/>
      <c r="I29" s="12"/>
      <c r="J29" s="12"/>
      <c r="K29" s="12">
        <v>0.0612</v>
      </c>
      <c r="L29" s="12"/>
      <c r="M29" s="12"/>
      <c r="N29" s="12"/>
      <c r="O29" s="123">
        <f>SUM(D29:N29)*$O$3</f>
        <v>0.0612</v>
      </c>
    </row>
    <row r="30" spans="1:15" ht="15">
      <c r="A30" s="23"/>
      <c r="B30" s="28" t="s">
        <v>128</v>
      </c>
      <c r="C30" s="25" t="s"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3">
        <f>SUM(D30:N30)*$O$3</f>
        <v>0</v>
      </c>
    </row>
    <row r="31" spans="1:15" ht="15">
      <c r="A31" s="74">
        <v>8</v>
      </c>
      <c r="B31" s="79" t="s">
        <v>129</v>
      </c>
      <c r="C31" s="76" t="s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5">
        <f>O32+O33+O34+O35+O36+O37+O38+O39+O40+O41</f>
        <v>0.044</v>
      </c>
    </row>
    <row r="32" spans="1:15" ht="15">
      <c r="A32" s="23"/>
      <c r="B32" s="26" t="s">
        <v>5</v>
      </c>
      <c r="C32" s="25" t="s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3">
        <f aca="true" t="shared" si="1" ref="O32:O47">SUM(D32:N32)*$O$3</f>
        <v>0</v>
      </c>
    </row>
    <row r="33" spans="1:15" ht="15">
      <c r="A33" s="23"/>
      <c r="B33" s="26" t="s">
        <v>58</v>
      </c>
      <c r="C33" s="25" t="s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3">
        <f t="shared" si="1"/>
        <v>0</v>
      </c>
    </row>
    <row r="34" spans="1:15" ht="15">
      <c r="A34" s="23"/>
      <c r="B34" s="26" t="s">
        <v>8</v>
      </c>
      <c r="C34" s="25" t="s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3">
        <f t="shared" si="1"/>
        <v>0</v>
      </c>
    </row>
    <row r="35" spans="1:15" ht="15">
      <c r="A35" s="23"/>
      <c r="B35" s="24" t="s">
        <v>18</v>
      </c>
      <c r="C35" s="25" t="s"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3">
        <f t="shared" si="1"/>
        <v>0</v>
      </c>
    </row>
    <row r="36" spans="1:15" ht="15">
      <c r="A36" s="23"/>
      <c r="B36" s="24" t="s">
        <v>24</v>
      </c>
      <c r="C36" s="25" t="s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3">
        <f t="shared" si="1"/>
        <v>0</v>
      </c>
    </row>
    <row r="37" spans="1:15" ht="15">
      <c r="A37" s="23"/>
      <c r="B37" s="24" t="s">
        <v>34</v>
      </c>
      <c r="C37" s="25" t="s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3">
        <f t="shared" si="1"/>
        <v>0</v>
      </c>
    </row>
    <row r="38" spans="1:15" ht="15">
      <c r="A38" s="23"/>
      <c r="B38" s="24" t="s">
        <v>36</v>
      </c>
      <c r="C38" s="25" t="s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3">
        <f t="shared" si="1"/>
        <v>0</v>
      </c>
    </row>
    <row r="39" spans="1:15" ht="15">
      <c r="A39" s="23"/>
      <c r="B39" s="24" t="s">
        <v>37</v>
      </c>
      <c r="C39" s="25" t="s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3">
        <f t="shared" si="1"/>
        <v>0</v>
      </c>
    </row>
    <row r="40" spans="1:15" ht="15">
      <c r="A40" s="23"/>
      <c r="B40" s="26" t="s">
        <v>38</v>
      </c>
      <c r="C40" s="25" t="s">
        <v>0</v>
      </c>
      <c r="D40" s="12">
        <v>0.044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3">
        <f t="shared" si="1"/>
        <v>0.044</v>
      </c>
    </row>
    <row r="41" spans="1:15" ht="15">
      <c r="A41" s="23"/>
      <c r="B41" s="26" t="s">
        <v>205</v>
      </c>
      <c r="C41" s="25" t="s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3">
        <f t="shared" si="1"/>
        <v>0</v>
      </c>
    </row>
    <row r="42" spans="1:15" ht="15">
      <c r="A42" s="74">
        <v>9</v>
      </c>
      <c r="B42" s="76" t="s">
        <v>31</v>
      </c>
      <c r="C42" s="76" t="s">
        <v>0</v>
      </c>
      <c r="D42" s="12"/>
      <c r="E42" s="12"/>
      <c r="F42" s="12"/>
      <c r="G42" s="12"/>
      <c r="H42" s="12"/>
      <c r="I42" s="12"/>
      <c r="J42" s="12"/>
      <c r="K42" s="12"/>
      <c r="L42" s="12">
        <v>0.00225</v>
      </c>
      <c r="M42" s="12"/>
      <c r="N42" s="12"/>
      <c r="O42" s="124">
        <f t="shared" si="1"/>
        <v>0.00225</v>
      </c>
    </row>
    <row r="43" spans="1:15" ht="15">
      <c r="A43" s="74">
        <v>10</v>
      </c>
      <c r="B43" s="76" t="s">
        <v>39</v>
      </c>
      <c r="C43" s="76" t="s">
        <v>0</v>
      </c>
      <c r="D43" s="12">
        <v>0.006</v>
      </c>
      <c r="E43" s="12">
        <v>0.01</v>
      </c>
      <c r="F43" s="12"/>
      <c r="G43" s="12"/>
      <c r="H43" s="12"/>
      <c r="I43" s="12"/>
      <c r="J43" s="12">
        <v>0.0023</v>
      </c>
      <c r="K43" s="12"/>
      <c r="L43" s="12"/>
      <c r="M43" s="12">
        <v>0.01</v>
      </c>
      <c r="N43" s="12"/>
      <c r="O43" s="124">
        <f t="shared" si="1"/>
        <v>0.0283</v>
      </c>
    </row>
    <row r="44" spans="1:15" ht="15">
      <c r="A44" s="74">
        <v>11</v>
      </c>
      <c r="B44" s="76" t="s">
        <v>42</v>
      </c>
      <c r="C44" s="76" t="s">
        <v>0</v>
      </c>
      <c r="D44" s="107">
        <v>0.0005</v>
      </c>
      <c r="E44" s="107"/>
      <c r="F44" s="107"/>
      <c r="G44" s="107"/>
      <c r="H44" s="107"/>
      <c r="I44" s="107">
        <v>0.00015</v>
      </c>
      <c r="J44" s="107">
        <f>0.00081+0.0001</f>
        <v>0.00091</v>
      </c>
      <c r="K44" s="107">
        <v>0.00054</v>
      </c>
      <c r="L44" s="107">
        <f>0.0003+0.00008</f>
        <v>0.00037999999999999997</v>
      </c>
      <c r="M44" s="107"/>
      <c r="N44" s="107"/>
      <c r="O44" s="124">
        <f t="shared" si="1"/>
        <v>0.00248</v>
      </c>
    </row>
    <row r="45" spans="1:15" ht="15">
      <c r="A45" s="74">
        <v>12</v>
      </c>
      <c r="B45" s="76" t="s">
        <v>25</v>
      </c>
      <c r="C45" s="76" t="s">
        <v>0</v>
      </c>
      <c r="D45" s="12"/>
      <c r="E45" s="12"/>
      <c r="F45" s="12"/>
      <c r="G45" s="12"/>
      <c r="H45" s="12"/>
      <c r="I45" s="12">
        <v>0.0036</v>
      </c>
      <c r="J45" s="12">
        <v>0.0046</v>
      </c>
      <c r="K45" s="12"/>
      <c r="L45" s="12">
        <v>0.0042</v>
      </c>
      <c r="M45" s="12"/>
      <c r="N45" s="12"/>
      <c r="O45" s="124">
        <f t="shared" si="1"/>
        <v>0.012399999999999998</v>
      </c>
    </row>
    <row r="46" spans="1:15" ht="15">
      <c r="A46" s="74">
        <v>13</v>
      </c>
      <c r="B46" s="76" t="s">
        <v>26</v>
      </c>
      <c r="C46" s="76" t="s">
        <v>0</v>
      </c>
      <c r="D46" s="12">
        <v>0.005</v>
      </c>
      <c r="E46" s="12"/>
      <c r="F46" s="12"/>
      <c r="G46" s="12"/>
      <c r="H46" s="12"/>
      <c r="I46" s="12"/>
      <c r="J46" s="12"/>
      <c r="K46" s="12">
        <v>0.005</v>
      </c>
      <c r="L46" s="12"/>
      <c r="M46" s="12"/>
      <c r="N46" s="12"/>
      <c r="O46" s="124">
        <f t="shared" si="1"/>
        <v>0.01</v>
      </c>
    </row>
    <row r="47" spans="1:15" ht="15">
      <c r="A47" s="74">
        <v>14</v>
      </c>
      <c r="B47" s="76" t="s">
        <v>44</v>
      </c>
      <c r="C47" s="76" t="s">
        <v>0</v>
      </c>
      <c r="D47" s="12"/>
      <c r="E47" s="12"/>
      <c r="F47" s="12">
        <v>0.015</v>
      </c>
      <c r="G47" s="12"/>
      <c r="H47" s="12"/>
      <c r="I47" s="12"/>
      <c r="J47" s="12"/>
      <c r="K47" s="12"/>
      <c r="L47" s="12"/>
      <c r="M47" s="12"/>
      <c r="N47" s="12"/>
      <c r="O47" s="124">
        <f t="shared" si="1"/>
        <v>0.015</v>
      </c>
    </row>
    <row r="48" spans="1:15" ht="15">
      <c r="A48" s="74">
        <v>15</v>
      </c>
      <c r="B48" s="75" t="s">
        <v>130</v>
      </c>
      <c r="C48" s="76" t="s"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5">
        <f>O49+O50+O51+O52+O53</f>
        <v>0.1</v>
      </c>
    </row>
    <row r="49" spans="1:15" ht="15">
      <c r="A49" s="23"/>
      <c r="B49" s="24" t="s">
        <v>207</v>
      </c>
      <c r="C49" s="25" t="s">
        <v>0</v>
      </c>
      <c r="D49" s="12">
        <v>0.1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3">
        <f aca="true" t="shared" si="2" ref="O49:O58">SUM(D49:N49)*$O$3</f>
        <v>0.1</v>
      </c>
    </row>
    <row r="50" spans="1:15" ht="15">
      <c r="A50" s="23"/>
      <c r="B50" s="24" t="s">
        <v>233</v>
      </c>
      <c r="C50" s="25" t="s"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3">
        <f t="shared" si="2"/>
        <v>0</v>
      </c>
    </row>
    <row r="51" spans="1:15" ht="15">
      <c r="A51" s="23"/>
      <c r="B51" s="24" t="s">
        <v>258</v>
      </c>
      <c r="C51" s="25" t="s"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3">
        <f t="shared" si="2"/>
        <v>0</v>
      </c>
    </row>
    <row r="52" spans="1:15" ht="15">
      <c r="A52" s="23"/>
      <c r="B52" s="24" t="s">
        <v>208</v>
      </c>
      <c r="C52" s="25" t="s"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3">
        <f t="shared" si="2"/>
        <v>0</v>
      </c>
    </row>
    <row r="53" spans="1:15" ht="15">
      <c r="A53" s="23"/>
      <c r="B53" s="26" t="s">
        <v>29</v>
      </c>
      <c r="C53" s="25" t="s"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3">
        <f t="shared" si="2"/>
        <v>0</v>
      </c>
    </row>
    <row r="54" spans="1:15" ht="15">
      <c r="A54" s="74">
        <v>16</v>
      </c>
      <c r="B54" s="76" t="s">
        <v>131</v>
      </c>
      <c r="C54" s="76" t="s"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4">
        <f t="shared" si="2"/>
        <v>0</v>
      </c>
    </row>
    <row r="55" spans="1:15" ht="15">
      <c r="A55" s="74">
        <v>17</v>
      </c>
      <c r="B55" s="76" t="s">
        <v>132</v>
      </c>
      <c r="C55" s="76" t="s">
        <v>0</v>
      </c>
      <c r="D55" s="12"/>
      <c r="E55" s="12"/>
      <c r="F55" s="12"/>
      <c r="G55" s="12"/>
      <c r="H55" s="12"/>
      <c r="I55" s="12"/>
      <c r="J55" s="12">
        <v>0.005</v>
      </c>
      <c r="K55" s="12"/>
      <c r="L55" s="12">
        <v>0.0075</v>
      </c>
      <c r="M55" s="12"/>
      <c r="N55" s="12"/>
      <c r="O55" s="124">
        <f t="shared" si="2"/>
        <v>0.0125</v>
      </c>
    </row>
    <row r="56" spans="1:15" ht="15">
      <c r="A56" s="74">
        <v>18</v>
      </c>
      <c r="B56" s="76" t="s">
        <v>49</v>
      </c>
      <c r="C56" s="76" t="s">
        <v>0</v>
      </c>
      <c r="D56" s="12"/>
      <c r="E56" s="12">
        <v>0.001</v>
      </c>
      <c r="F56" s="12"/>
      <c r="G56" s="12"/>
      <c r="H56" s="12"/>
      <c r="I56" s="12"/>
      <c r="J56" s="12"/>
      <c r="K56" s="12"/>
      <c r="L56" s="12"/>
      <c r="M56" s="12"/>
      <c r="N56" s="12"/>
      <c r="O56" s="124">
        <f t="shared" si="2"/>
        <v>0.001</v>
      </c>
    </row>
    <row r="57" spans="1:15" ht="15">
      <c r="A57" s="74">
        <v>19</v>
      </c>
      <c r="B57" s="76" t="s">
        <v>10</v>
      </c>
      <c r="C57" s="76" t="s"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4">
        <f t="shared" si="2"/>
        <v>0</v>
      </c>
    </row>
    <row r="58" spans="1:15" ht="15">
      <c r="A58" s="74">
        <v>20</v>
      </c>
      <c r="B58" s="76" t="s">
        <v>17</v>
      </c>
      <c r="C58" s="76" t="s"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4">
        <f t="shared" si="2"/>
        <v>0</v>
      </c>
    </row>
    <row r="59" spans="1:15" ht="15">
      <c r="A59" s="74">
        <v>21</v>
      </c>
      <c r="B59" s="79" t="s">
        <v>133</v>
      </c>
      <c r="C59" s="76" t="s"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5">
        <f>O60+O61+O62+O63+O64+O65</f>
        <v>0.20350000000000001</v>
      </c>
    </row>
    <row r="60" spans="1:15" ht="15">
      <c r="A60" s="23"/>
      <c r="B60" s="24" t="s">
        <v>1</v>
      </c>
      <c r="C60" s="25" t="s"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3">
        <f aca="true" t="shared" si="3" ref="O60:O65">SUM(D60:N60)*$O$3</f>
        <v>0</v>
      </c>
    </row>
    <row r="61" spans="1:15" ht="15">
      <c r="A61" s="23"/>
      <c r="B61" s="26" t="s">
        <v>3</v>
      </c>
      <c r="C61" s="25" t="s"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3">
        <f t="shared" si="3"/>
        <v>0</v>
      </c>
    </row>
    <row r="62" spans="1:15" ht="15">
      <c r="A62" s="23"/>
      <c r="B62" s="26" t="s">
        <v>206</v>
      </c>
      <c r="C62" s="25" t="s"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3">
        <f t="shared" si="3"/>
        <v>0</v>
      </c>
    </row>
    <row r="63" spans="1:15" ht="15">
      <c r="A63" s="23"/>
      <c r="B63" s="24" t="s">
        <v>21</v>
      </c>
      <c r="C63" s="25" t="s">
        <v>0</v>
      </c>
      <c r="D63" s="12"/>
      <c r="E63" s="12">
        <v>0.008</v>
      </c>
      <c r="F63" s="12"/>
      <c r="G63" s="12"/>
      <c r="H63" s="12"/>
      <c r="I63" s="12"/>
      <c r="J63" s="12"/>
      <c r="K63" s="12"/>
      <c r="L63" s="12"/>
      <c r="M63" s="12"/>
      <c r="N63" s="12"/>
      <c r="O63" s="123">
        <f t="shared" si="3"/>
        <v>0.008</v>
      </c>
    </row>
    <row r="64" spans="1:15" ht="15">
      <c r="A64" s="23"/>
      <c r="B64" s="24" t="s">
        <v>51</v>
      </c>
      <c r="C64" s="25" t="s">
        <v>0</v>
      </c>
      <c r="D64" s="12"/>
      <c r="E64" s="12"/>
      <c r="F64" s="12"/>
      <c r="G64" s="12">
        <v>0.15</v>
      </c>
      <c r="H64" s="12"/>
      <c r="I64" s="12"/>
      <c r="J64" s="12"/>
      <c r="K64" s="12"/>
      <c r="L64" s="12"/>
      <c r="M64" s="12">
        <v>0.0455</v>
      </c>
      <c r="N64" s="12"/>
      <c r="O64" s="123">
        <f t="shared" si="3"/>
        <v>0.1955</v>
      </c>
    </row>
    <row r="65" spans="1:15" ht="15">
      <c r="A65" s="23"/>
      <c r="B65" s="28" t="s">
        <v>54</v>
      </c>
      <c r="C65" s="25" t="s"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3">
        <f t="shared" si="3"/>
        <v>0</v>
      </c>
    </row>
    <row r="66" spans="1:15" ht="15">
      <c r="A66" s="74">
        <v>22</v>
      </c>
      <c r="B66" s="79" t="s">
        <v>134</v>
      </c>
      <c r="C66" s="76" t="s"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5">
        <f>O67+O68+O69+O70+O71</f>
        <v>0</v>
      </c>
    </row>
    <row r="67" spans="1:15" ht="15">
      <c r="A67" s="23"/>
      <c r="B67" s="26" t="s">
        <v>2</v>
      </c>
      <c r="C67" s="25" t="s"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3">
        <f aca="true" t="shared" si="4" ref="O67:O72">SUM(D67:N67)*$O$3</f>
        <v>0</v>
      </c>
    </row>
    <row r="68" spans="1:15" ht="15">
      <c r="A68" s="23"/>
      <c r="B68" s="26" t="s">
        <v>9</v>
      </c>
      <c r="C68" s="25" t="s"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3">
        <f t="shared" si="4"/>
        <v>0</v>
      </c>
    </row>
    <row r="69" spans="1:15" ht="15">
      <c r="A69" s="23"/>
      <c r="B69" s="26" t="s">
        <v>61</v>
      </c>
      <c r="C69" s="25" t="s"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3">
        <f t="shared" si="4"/>
        <v>0</v>
      </c>
    </row>
    <row r="70" spans="1:15" ht="15">
      <c r="A70" s="23"/>
      <c r="B70" s="24" t="s">
        <v>50</v>
      </c>
      <c r="C70" s="25" t="s"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3">
        <f t="shared" si="4"/>
        <v>0</v>
      </c>
    </row>
    <row r="71" spans="1:15" ht="15">
      <c r="A71" s="23"/>
      <c r="B71" s="24" t="s">
        <v>15</v>
      </c>
      <c r="C71" s="25" t="s"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3">
        <f t="shared" si="4"/>
        <v>0</v>
      </c>
    </row>
    <row r="72" spans="1:15" ht="15">
      <c r="A72" s="74">
        <v>23</v>
      </c>
      <c r="B72" s="76" t="s">
        <v>12</v>
      </c>
      <c r="C72" s="76" t="s">
        <v>0</v>
      </c>
      <c r="D72" s="12"/>
      <c r="E72" s="12"/>
      <c r="F72" s="12"/>
      <c r="G72" s="12"/>
      <c r="H72" s="12"/>
      <c r="I72" s="12"/>
      <c r="J72" s="12">
        <v>0.02461</v>
      </c>
      <c r="K72" s="12"/>
      <c r="L72" s="12"/>
      <c r="M72" s="12"/>
      <c r="N72" s="12"/>
      <c r="O72" s="124">
        <f t="shared" si="4"/>
        <v>0.02461</v>
      </c>
    </row>
    <row r="73" spans="1:15" ht="15">
      <c r="A73" s="74">
        <v>24</v>
      </c>
      <c r="B73" s="79" t="s">
        <v>135</v>
      </c>
      <c r="C73" s="76" t="s"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5">
        <f>O74+O75+O76+O77+O78+O79+O80+O81+O82+O83</f>
        <v>0.16562</v>
      </c>
    </row>
    <row r="74" spans="1:15" ht="15">
      <c r="A74" s="23"/>
      <c r="B74" s="24" t="s">
        <v>11</v>
      </c>
      <c r="C74" s="25" t="s">
        <v>0</v>
      </c>
      <c r="D74" s="12"/>
      <c r="E74" s="12"/>
      <c r="F74" s="12"/>
      <c r="G74" s="12"/>
      <c r="H74" s="12"/>
      <c r="I74" s="12"/>
      <c r="J74" s="12">
        <v>0.023</v>
      </c>
      <c r="K74" s="12"/>
      <c r="L74" s="12"/>
      <c r="M74" s="12"/>
      <c r="N74" s="12"/>
      <c r="O74" s="123">
        <f aca="true" t="shared" si="5" ref="O74:O83">SUM(D74:N74)*$O$3</f>
        <v>0.023</v>
      </c>
    </row>
    <row r="75" spans="1:15" ht="15">
      <c r="A75" s="23"/>
      <c r="B75" s="24" t="s">
        <v>22</v>
      </c>
      <c r="C75" s="25" t="s">
        <v>0</v>
      </c>
      <c r="D75" s="12"/>
      <c r="E75" s="12"/>
      <c r="F75" s="12"/>
      <c r="G75" s="12"/>
      <c r="H75" s="12"/>
      <c r="I75" s="12">
        <v>0.009</v>
      </c>
      <c r="J75" s="12">
        <f>0.01104+0.00238</f>
        <v>0.01342</v>
      </c>
      <c r="K75" s="12"/>
      <c r="L75" s="12"/>
      <c r="M75" s="12"/>
      <c r="N75" s="12"/>
      <c r="O75" s="123">
        <f t="shared" si="5"/>
        <v>0.02242</v>
      </c>
    </row>
    <row r="76" spans="1:15" ht="15">
      <c r="A76" s="23"/>
      <c r="B76" s="24" t="s">
        <v>30</v>
      </c>
      <c r="C76" s="25" t="s">
        <v>0</v>
      </c>
      <c r="D76" s="12"/>
      <c r="E76" s="12"/>
      <c r="F76" s="12"/>
      <c r="G76" s="12"/>
      <c r="H76" s="12"/>
      <c r="I76" s="12"/>
      <c r="J76" s="12">
        <v>0.0115</v>
      </c>
      <c r="K76" s="12"/>
      <c r="L76" s="12"/>
      <c r="M76" s="12"/>
      <c r="N76" s="12"/>
      <c r="O76" s="123">
        <f t="shared" si="5"/>
        <v>0.0115</v>
      </c>
    </row>
    <row r="77" spans="1:15" ht="15">
      <c r="A77" s="23"/>
      <c r="B77" s="24" t="s">
        <v>40</v>
      </c>
      <c r="C77" s="25" t="s">
        <v>0</v>
      </c>
      <c r="D77" s="12"/>
      <c r="E77" s="12"/>
      <c r="F77" s="12"/>
      <c r="G77" s="12"/>
      <c r="H77" s="12"/>
      <c r="I77" s="12"/>
      <c r="J77" s="12">
        <v>0.046</v>
      </c>
      <c r="K77" s="12"/>
      <c r="L77" s="12"/>
      <c r="M77" s="12"/>
      <c r="N77" s="12"/>
      <c r="O77" s="123">
        <f t="shared" si="5"/>
        <v>0.046</v>
      </c>
    </row>
    <row r="78" spans="1:15" ht="15">
      <c r="A78" s="23"/>
      <c r="B78" s="24" t="s">
        <v>32</v>
      </c>
      <c r="C78" s="25" t="s">
        <v>0</v>
      </c>
      <c r="D78" s="12"/>
      <c r="E78" s="12"/>
      <c r="F78" s="12"/>
      <c r="G78" s="12"/>
      <c r="H78" s="12"/>
      <c r="I78" s="12">
        <v>0.0222</v>
      </c>
      <c r="J78" s="12"/>
      <c r="K78" s="12"/>
      <c r="L78" s="12"/>
      <c r="M78" s="12"/>
      <c r="N78" s="12"/>
      <c r="O78" s="123">
        <f t="shared" si="5"/>
        <v>0.0222</v>
      </c>
    </row>
    <row r="79" spans="1:15" ht="15">
      <c r="A79" s="23"/>
      <c r="B79" s="32" t="s">
        <v>46</v>
      </c>
      <c r="C79" s="25" t="s">
        <v>0</v>
      </c>
      <c r="D79" s="12"/>
      <c r="E79" s="12"/>
      <c r="F79" s="12"/>
      <c r="G79" s="12"/>
      <c r="H79" s="12"/>
      <c r="I79" s="12">
        <v>0.0306</v>
      </c>
      <c r="J79" s="12"/>
      <c r="K79" s="12"/>
      <c r="L79" s="12"/>
      <c r="M79" s="12"/>
      <c r="N79" s="12"/>
      <c r="O79" s="123">
        <f t="shared" si="5"/>
        <v>0.0306</v>
      </c>
    </row>
    <row r="80" spans="1:15" ht="15">
      <c r="A80" s="23"/>
      <c r="B80" s="26" t="s">
        <v>217</v>
      </c>
      <c r="C80" s="25" t="s">
        <v>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3">
        <f t="shared" si="5"/>
        <v>0</v>
      </c>
    </row>
    <row r="81" spans="1:15" ht="15">
      <c r="A81" s="23"/>
      <c r="B81" s="26" t="s">
        <v>86</v>
      </c>
      <c r="C81" s="25" t="s"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3">
        <f t="shared" si="5"/>
        <v>0</v>
      </c>
    </row>
    <row r="82" spans="1:15" ht="15">
      <c r="A82" s="23"/>
      <c r="B82" s="24" t="s">
        <v>33</v>
      </c>
      <c r="C82" s="25" t="s">
        <v>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3">
        <f t="shared" si="5"/>
        <v>0</v>
      </c>
    </row>
    <row r="83" spans="1:15" ht="15">
      <c r="A83" s="23"/>
      <c r="B83" s="24" t="s">
        <v>45</v>
      </c>
      <c r="C83" s="25" t="s">
        <v>0</v>
      </c>
      <c r="D83" s="12"/>
      <c r="E83" s="12"/>
      <c r="F83" s="12"/>
      <c r="G83" s="12"/>
      <c r="H83" s="12"/>
      <c r="I83" s="12"/>
      <c r="J83" s="12">
        <v>0.0069</v>
      </c>
      <c r="K83" s="12"/>
      <c r="L83" s="12">
        <v>0.003</v>
      </c>
      <c r="M83" s="12"/>
      <c r="N83" s="12"/>
      <c r="O83" s="123">
        <f t="shared" si="5"/>
        <v>0.009899999999999999</v>
      </c>
    </row>
    <row r="84" spans="1:15" ht="15">
      <c r="A84" s="80">
        <v>25</v>
      </c>
      <c r="B84" s="81" t="s">
        <v>141</v>
      </c>
      <c r="C84" s="76" t="s"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5">
        <f>O85+O86+O87+O88</f>
        <v>0</v>
      </c>
    </row>
    <row r="85" spans="1:15" ht="15">
      <c r="A85" s="34"/>
      <c r="B85" s="32" t="s">
        <v>142</v>
      </c>
      <c r="C85" s="25" t="s"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3">
        <f>SUM(D85:N85)*$O$3</f>
        <v>0</v>
      </c>
    </row>
    <row r="86" spans="1:15" ht="15">
      <c r="A86" s="34"/>
      <c r="B86" s="32" t="s">
        <v>212</v>
      </c>
      <c r="C86" s="25" t="s"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3">
        <f>SUM(D86:N86)*$O$3</f>
        <v>0</v>
      </c>
    </row>
    <row r="87" spans="1:15" ht="15">
      <c r="A87" s="23"/>
      <c r="B87" s="24" t="s">
        <v>204</v>
      </c>
      <c r="C87" s="25" t="s"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3">
        <f>SUM(D87:N87)*$O$3</f>
        <v>0</v>
      </c>
    </row>
    <row r="88" spans="1:15" ht="15">
      <c r="A88" s="35"/>
      <c r="B88" s="36" t="s">
        <v>57</v>
      </c>
      <c r="C88" s="25" t="s"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3">
        <f>SUM(D88:N88)*$O$3</f>
        <v>0</v>
      </c>
    </row>
    <row r="89" spans="1:15" ht="15">
      <c r="A89" s="80">
        <v>26</v>
      </c>
      <c r="B89" s="81" t="s">
        <v>144</v>
      </c>
      <c r="C89" s="76" t="s">
        <v>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5">
        <f>O90+O91</f>
        <v>0.2</v>
      </c>
    </row>
    <row r="90" spans="1:15" ht="15">
      <c r="A90" s="23"/>
      <c r="B90" s="26" t="s">
        <v>41</v>
      </c>
      <c r="C90" s="25" t="s">
        <v>0</v>
      </c>
      <c r="D90" s="12"/>
      <c r="E90" s="12"/>
      <c r="F90" s="12"/>
      <c r="G90" s="12"/>
      <c r="H90" s="12">
        <v>0.2</v>
      </c>
      <c r="I90" s="12"/>
      <c r="J90" s="12"/>
      <c r="K90" s="12"/>
      <c r="L90" s="12"/>
      <c r="M90" s="12"/>
      <c r="N90" s="12"/>
      <c r="O90" s="123">
        <f>SUM(D90:N90)*$O$3</f>
        <v>0.2</v>
      </c>
    </row>
    <row r="91" spans="1:15" ht="15">
      <c r="A91" s="23"/>
      <c r="B91" s="26" t="s">
        <v>75</v>
      </c>
      <c r="C91" s="25" t="s">
        <v>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3">
        <f>SUM(D91:N91)*$O$3</f>
        <v>0</v>
      </c>
    </row>
    <row r="92" spans="1:15" ht="15">
      <c r="A92" s="74">
        <v>27</v>
      </c>
      <c r="B92" s="83" t="s">
        <v>95</v>
      </c>
      <c r="C92" s="76" t="s">
        <v>0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4">
        <f>SUM(D92:N92)*$O$3</f>
        <v>0</v>
      </c>
    </row>
    <row r="93" spans="1:15" ht="15">
      <c r="A93" s="74">
        <v>28</v>
      </c>
      <c r="B93" s="83" t="s">
        <v>306</v>
      </c>
      <c r="C93" s="76" t="s">
        <v>210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4">
        <f>SUM(D93:N93)*$O$3</f>
        <v>0</v>
      </c>
    </row>
    <row r="94" spans="1:15" ht="15">
      <c r="A94" s="74">
        <v>29</v>
      </c>
      <c r="B94" s="76" t="s">
        <v>52</v>
      </c>
      <c r="C94" s="76" t="s">
        <v>0</v>
      </c>
      <c r="D94" s="12"/>
      <c r="E94" s="12"/>
      <c r="F94" s="12"/>
      <c r="G94" s="12"/>
      <c r="H94" s="12"/>
      <c r="I94" s="12"/>
      <c r="J94" s="12">
        <v>0.00184</v>
      </c>
      <c r="K94" s="12"/>
      <c r="L94" s="12"/>
      <c r="M94" s="12"/>
      <c r="N94" s="12"/>
      <c r="O94" s="124">
        <f>SUM(D94:N94)*$O$3</f>
        <v>0.00184</v>
      </c>
    </row>
    <row r="95" ht="15">
      <c r="O95" s="126">
        <v>0.046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D1:G1"/>
    <mergeCell ref="I1:N1"/>
  </mergeCells>
  <printOptions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3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P95"/>
  <sheetViews>
    <sheetView zoomScalePageLayoutView="0" workbookViewId="0" topLeftCell="A1">
      <pane xSplit="3" ySplit="4" topLeftCell="D7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M99" sqref="M99"/>
    </sheetView>
  </sheetViews>
  <sheetFormatPr defaultColWidth="9.140625" defaultRowHeight="15"/>
  <cols>
    <col min="1" max="1" width="3.57421875" style="37" customWidth="1"/>
    <col min="2" max="2" width="27.7109375" style="37" customWidth="1"/>
    <col min="3" max="3" width="3.28125" style="37" customWidth="1"/>
    <col min="4" max="4" width="13.57421875" style="4" customWidth="1"/>
    <col min="5" max="5" width="6.28125" style="4" bestFit="1" customWidth="1"/>
    <col min="6" max="6" width="15.140625" style="4" bestFit="1" customWidth="1"/>
    <col min="7" max="7" width="13.140625" style="4" customWidth="1"/>
    <col min="8" max="8" width="15.57421875" style="4" bestFit="1" customWidth="1"/>
    <col min="9" max="9" width="15.00390625" style="4" bestFit="1" customWidth="1"/>
    <col min="10" max="10" width="23.57421875" style="4" customWidth="1"/>
    <col min="11" max="11" width="17.7109375" style="4" customWidth="1"/>
    <col min="12" max="12" width="15.7109375" style="4" bestFit="1" customWidth="1"/>
    <col min="13" max="13" width="16.57421875" style="4" bestFit="1" customWidth="1"/>
    <col min="14" max="14" width="8.140625" style="4" bestFit="1" customWidth="1"/>
    <col min="15" max="15" width="17.7109375" style="4" customWidth="1"/>
    <col min="16" max="16" width="15.28125" style="127" bestFit="1" customWidth="1"/>
  </cols>
  <sheetData>
    <row r="1" spans="1:16" ht="51.75" customHeight="1">
      <c r="A1" s="14"/>
      <c r="B1" s="128" t="s">
        <v>148</v>
      </c>
      <c r="C1" s="16"/>
      <c r="D1" s="141" t="s">
        <v>227</v>
      </c>
      <c r="E1" s="142"/>
      <c r="F1" s="142"/>
      <c r="G1" s="143"/>
      <c r="H1" s="140" t="s">
        <v>271</v>
      </c>
      <c r="I1" s="144" t="s">
        <v>228</v>
      </c>
      <c r="J1" s="144"/>
      <c r="K1" s="144"/>
      <c r="L1" s="144"/>
      <c r="M1" s="144"/>
      <c r="N1" s="144"/>
      <c r="O1" s="144"/>
      <c r="P1" s="129" t="s">
        <v>149</v>
      </c>
    </row>
    <row r="2" spans="1:16" s="2" customFormat="1" ht="70.5" customHeight="1">
      <c r="A2" s="17"/>
      <c r="B2" s="109" t="s">
        <v>270</v>
      </c>
      <c r="C2" s="18"/>
      <c r="D2" s="131" t="s">
        <v>253</v>
      </c>
      <c r="E2" s="131" t="s">
        <v>235</v>
      </c>
      <c r="F2" s="131" t="s">
        <v>251</v>
      </c>
      <c r="G2" s="131" t="s">
        <v>289</v>
      </c>
      <c r="H2" s="131" t="s">
        <v>59</v>
      </c>
      <c r="I2" s="131" t="s">
        <v>245</v>
      </c>
      <c r="J2" s="131" t="s">
        <v>292</v>
      </c>
      <c r="K2" s="131" t="s">
        <v>294</v>
      </c>
      <c r="L2" s="131" t="s">
        <v>230</v>
      </c>
      <c r="M2" s="131" t="s">
        <v>248</v>
      </c>
      <c r="N2" s="131" t="s">
        <v>234</v>
      </c>
      <c r="O2" s="131" t="s">
        <v>232</v>
      </c>
      <c r="P2" s="119" t="s">
        <v>226</v>
      </c>
    </row>
    <row r="3" spans="1:16" ht="23.25" customHeight="1">
      <c r="A3" s="19"/>
      <c r="B3" s="20" t="s">
        <v>68</v>
      </c>
      <c r="C3" s="2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10" t="s">
        <v>214</v>
      </c>
    </row>
    <row r="4" spans="1:16" s="106" customFormat="1" ht="15.75">
      <c r="A4" s="19"/>
      <c r="B4" s="20" t="s">
        <v>69</v>
      </c>
      <c r="C4" s="22"/>
      <c r="D4" s="130" t="s">
        <v>239</v>
      </c>
      <c r="E4" s="130" t="s">
        <v>238</v>
      </c>
      <c r="F4" s="130" t="s">
        <v>252</v>
      </c>
      <c r="G4" s="130" t="s">
        <v>290</v>
      </c>
      <c r="H4" s="130" t="s">
        <v>77</v>
      </c>
      <c r="I4" s="130" t="s">
        <v>80</v>
      </c>
      <c r="J4" s="130" t="s">
        <v>293</v>
      </c>
      <c r="K4" s="130" t="s">
        <v>250</v>
      </c>
      <c r="L4" s="130" t="s">
        <v>239</v>
      </c>
      <c r="M4" s="130" t="s">
        <v>77</v>
      </c>
      <c r="N4" s="130" t="s">
        <v>76</v>
      </c>
      <c r="O4" s="130" t="s">
        <v>241</v>
      </c>
      <c r="P4" s="120"/>
    </row>
    <row r="5" spans="1:16" ht="15">
      <c r="A5" s="19"/>
      <c r="B5" s="20"/>
      <c r="C5" s="22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121"/>
    </row>
    <row r="6" spans="1:16" ht="15">
      <c r="A6" s="74">
        <v>1</v>
      </c>
      <c r="B6" s="75" t="s">
        <v>48</v>
      </c>
      <c r="C6" s="76" t="s">
        <v>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122">
        <f>P7+P8+P9</f>
        <v>0.068</v>
      </c>
    </row>
    <row r="7" spans="1:16" ht="15">
      <c r="A7" s="23"/>
      <c r="B7" s="24" t="s">
        <v>4</v>
      </c>
      <c r="C7" s="25" t="s">
        <v>0</v>
      </c>
      <c r="D7" s="64"/>
      <c r="E7" s="132">
        <v>0.03</v>
      </c>
      <c r="F7" s="64"/>
      <c r="G7" s="132"/>
      <c r="H7" s="12"/>
      <c r="I7" s="64"/>
      <c r="J7" s="64"/>
      <c r="K7" s="64"/>
      <c r="L7" s="64"/>
      <c r="M7" s="64"/>
      <c r="N7" s="64"/>
      <c r="O7" s="64"/>
      <c r="P7" s="123">
        <f>SUM(D7:O7)*$P$3</f>
        <v>0.03</v>
      </c>
    </row>
    <row r="8" spans="1:16" ht="15">
      <c r="A8" s="23"/>
      <c r="B8" s="26" t="s">
        <v>48</v>
      </c>
      <c r="C8" s="25" t="s">
        <v>0</v>
      </c>
      <c r="D8" s="12"/>
      <c r="E8" s="12"/>
      <c r="F8" s="12"/>
      <c r="G8" s="12"/>
      <c r="H8" s="12"/>
      <c r="I8" s="12"/>
      <c r="J8" s="12"/>
      <c r="K8" s="12">
        <v>0.008</v>
      </c>
      <c r="L8" s="12"/>
      <c r="M8" s="12"/>
      <c r="N8" s="12"/>
      <c r="O8" s="12">
        <v>0.03</v>
      </c>
      <c r="P8" s="123">
        <f>SUM(D8:O8)*$P$3</f>
        <v>0.038</v>
      </c>
    </row>
    <row r="9" spans="1:16" ht="15">
      <c r="A9" s="23"/>
      <c r="B9" s="24" t="s">
        <v>43</v>
      </c>
      <c r="C9" s="25" t="s"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3">
        <f>SUM(D9:O9)*$P$3</f>
        <v>0</v>
      </c>
    </row>
    <row r="10" spans="1:16" ht="15">
      <c r="A10" s="74">
        <v>2</v>
      </c>
      <c r="B10" s="76" t="s">
        <v>111</v>
      </c>
      <c r="C10" s="76" t="s"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v>0.03</v>
      </c>
      <c r="P10" s="124">
        <f>SUM(D10:O10)*$P$3</f>
        <v>0.03</v>
      </c>
    </row>
    <row r="11" spans="1:16" ht="15">
      <c r="A11" s="74">
        <v>3</v>
      </c>
      <c r="B11" s="75" t="s">
        <v>215</v>
      </c>
      <c r="C11" s="76" t="s"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4">
        <f>SUM(D11:O11)*$P$3</f>
        <v>0</v>
      </c>
    </row>
    <row r="12" spans="1:16" ht="15">
      <c r="A12" s="74">
        <v>4</v>
      </c>
      <c r="B12" s="75" t="s">
        <v>123</v>
      </c>
      <c r="C12" s="76" t="s">
        <v>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125">
        <f>P13</f>
        <v>0.0423</v>
      </c>
    </row>
    <row r="13" spans="1:16" ht="15">
      <c r="A13" s="23"/>
      <c r="B13" s="26" t="s">
        <v>209</v>
      </c>
      <c r="C13" s="25" t="s">
        <v>0</v>
      </c>
      <c r="D13" s="12"/>
      <c r="E13" s="12"/>
      <c r="F13" s="12"/>
      <c r="G13" s="12"/>
      <c r="H13" s="12"/>
      <c r="I13" s="12"/>
      <c r="J13" s="12"/>
      <c r="K13" s="12">
        <v>0.0423</v>
      </c>
      <c r="L13" s="12"/>
      <c r="M13" s="12"/>
      <c r="N13" s="12"/>
      <c r="O13" s="12"/>
      <c r="P13" s="123">
        <f aca="true" t="shared" si="0" ref="P13:P18">SUM(D13:O13)*$P$3</f>
        <v>0.0423</v>
      </c>
    </row>
    <row r="14" spans="1:16" s="3" customFormat="1" ht="15">
      <c r="A14" s="30"/>
      <c r="B14" s="24" t="s">
        <v>218</v>
      </c>
      <c r="C14" s="25" t="s">
        <v>210</v>
      </c>
      <c r="D14" s="12"/>
      <c r="E14" s="12"/>
      <c r="F14" s="12"/>
      <c r="G14" s="12"/>
      <c r="H14" s="13"/>
      <c r="I14" s="12"/>
      <c r="J14" s="12"/>
      <c r="K14" s="12"/>
      <c r="L14" s="12"/>
      <c r="M14" s="12"/>
      <c r="N14" s="12"/>
      <c r="O14" s="12"/>
      <c r="P14" s="123">
        <f t="shared" si="0"/>
        <v>0</v>
      </c>
    </row>
    <row r="15" spans="1:16" s="3" customFormat="1" ht="15">
      <c r="A15" s="30"/>
      <c r="B15" s="24" t="s">
        <v>224</v>
      </c>
      <c r="C15" s="25" t="s">
        <v>210</v>
      </c>
      <c r="D15" s="12"/>
      <c r="E15" s="12"/>
      <c r="F15" s="12"/>
      <c r="G15" s="12"/>
      <c r="H15" s="13"/>
      <c r="I15" s="12"/>
      <c r="J15" s="12"/>
      <c r="K15" s="12"/>
      <c r="L15" s="12"/>
      <c r="M15" s="12"/>
      <c r="N15" s="12"/>
      <c r="O15" s="12"/>
      <c r="P15" s="123">
        <f t="shared" si="0"/>
        <v>0</v>
      </c>
    </row>
    <row r="16" spans="1:16" ht="15">
      <c r="A16" s="23"/>
      <c r="B16" s="24" t="s">
        <v>225</v>
      </c>
      <c r="C16" s="25" t="s">
        <v>210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3">
        <f t="shared" si="0"/>
        <v>0</v>
      </c>
    </row>
    <row r="17" spans="1:16" ht="15">
      <c r="A17" s="23"/>
      <c r="B17" s="24" t="s">
        <v>221</v>
      </c>
      <c r="C17" s="25" t="s">
        <v>210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3">
        <f t="shared" si="0"/>
        <v>0</v>
      </c>
    </row>
    <row r="18" spans="1:16" ht="15">
      <c r="A18" s="23"/>
      <c r="B18" s="24" t="s">
        <v>223</v>
      </c>
      <c r="C18" s="25" t="s"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3">
        <f t="shared" si="0"/>
        <v>0</v>
      </c>
    </row>
    <row r="19" spans="1:16" ht="15">
      <c r="A19" s="74">
        <v>5</v>
      </c>
      <c r="B19" s="76" t="s">
        <v>126</v>
      </c>
      <c r="C19" s="76" t="s"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5">
        <f>P20+P23+P21</f>
        <v>0.0294</v>
      </c>
    </row>
    <row r="20" spans="1:16" ht="15">
      <c r="A20" s="23"/>
      <c r="B20" s="26" t="s">
        <v>19</v>
      </c>
      <c r="C20" s="25" t="s"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3">
        <f>SUM(D20:O20)*$P$3</f>
        <v>0</v>
      </c>
    </row>
    <row r="21" spans="1:16" ht="15">
      <c r="A21" s="23"/>
      <c r="B21" s="26" t="s">
        <v>242</v>
      </c>
      <c r="C21" s="25" t="s">
        <v>0</v>
      </c>
      <c r="D21" s="12"/>
      <c r="E21" s="12"/>
      <c r="F21" s="12"/>
      <c r="G21" s="12"/>
      <c r="H21" s="12"/>
      <c r="I21" s="12"/>
      <c r="J21" s="12">
        <v>0.0294</v>
      </c>
      <c r="K21" s="12"/>
      <c r="L21" s="12"/>
      <c r="M21" s="12"/>
      <c r="N21" s="12"/>
      <c r="O21" s="12"/>
      <c r="P21" s="123">
        <f>SUM(D21:O21)*$P$3</f>
        <v>0.0294</v>
      </c>
    </row>
    <row r="22" spans="1:16" ht="15">
      <c r="A22" s="23"/>
      <c r="B22" s="26" t="s">
        <v>219</v>
      </c>
      <c r="C22" s="25" t="s">
        <v>220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3">
        <f>SUM(D22:O22)*$P$3</f>
        <v>0</v>
      </c>
    </row>
    <row r="23" spans="1:16" ht="15">
      <c r="A23" s="30"/>
      <c r="B23" s="24" t="s">
        <v>20</v>
      </c>
      <c r="C23" s="25" t="s"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3">
        <f>SUM(D23:O23)*$P$3</f>
        <v>0</v>
      </c>
    </row>
    <row r="24" spans="1:16" ht="15">
      <c r="A24" s="74">
        <v>6</v>
      </c>
      <c r="B24" s="75" t="s">
        <v>127</v>
      </c>
      <c r="C24" s="76" t="s"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5">
        <f>P26</f>
        <v>0</v>
      </c>
    </row>
    <row r="25" spans="1:16" ht="15">
      <c r="A25" s="23"/>
      <c r="B25" s="26" t="s">
        <v>222</v>
      </c>
      <c r="C25" s="25" t="s">
        <v>210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3">
        <f>SUM(D25:O25)*$P$3</f>
        <v>0</v>
      </c>
    </row>
    <row r="26" spans="1:16" ht="15">
      <c r="A26" s="23"/>
      <c r="B26" s="26" t="s">
        <v>27</v>
      </c>
      <c r="C26" s="25" t="s"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3">
        <f>SUM(D26:O26)*$P$3</f>
        <v>0</v>
      </c>
    </row>
    <row r="27" spans="1:16" ht="15">
      <c r="A27" s="23"/>
      <c r="B27" s="26" t="s">
        <v>211</v>
      </c>
      <c r="C27" s="25" t="s">
        <v>210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3">
        <f>SUM(D27:O27)*$P$3</f>
        <v>0</v>
      </c>
    </row>
    <row r="28" spans="1:16" ht="15">
      <c r="A28" s="74">
        <v>7</v>
      </c>
      <c r="B28" s="75" t="s">
        <v>23</v>
      </c>
      <c r="C28" s="76" t="s">
        <v>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125">
        <f>P29+P30</f>
        <v>0</v>
      </c>
    </row>
    <row r="29" spans="1:16" ht="15">
      <c r="A29" s="23"/>
      <c r="B29" s="24" t="s">
        <v>213</v>
      </c>
      <c r="C29" s="25" t="s"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3">
        <f>SUM(D29:O29)*$P$3</f>
        <v>0</v>
      </c>
    </row>
    <row r="30" spans="1:16" ht="15">
      <c r="A30" s="23"/>
      <c r="B30" s="28" t="s">
        <v>128</v>
      </c>
      <c r="C30" s="25" t="s"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3">
        <f>SUM(D30:O30)*$P$3</f>
        <v>0</v>
      </c>
    </row>
    <row r="31" spans="1:16" ht="15">
      <c r="A31" s="74">
        <v>8</v>
      </c>
      <c r="B31" s="79" t="s">
        <v>129</v>
      </c>
      <c r="C31" s="76" t="s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5">
        <f>P32+P33+P34+P35+P36+P37+P38+P39+P40+P41</f>
        <v>0.005</v>
      </c>
    </row>
    <row r="32" spans="1:16" ht="15">
      <c r="A32" s="23"/>
      <c r="B32" s="26" t="s">
        <v>5</v>
      </c>
      <c r="C32" s="25" t="s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3">
        <f aca="true" t="shared" si="1" ref="P32:P47">SUM(D32:O32)*$P$3</f>
        <v>0</v>
      </c>
    </row>
    <row r="33" spans="1:16" ht="15">
      <c r="A33" s="23"/>
      <c r="B33" s="26" t="s">
        <v>58</v>
      </c>
      <c r="C33" s="25" t="s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3">
        <f t="shared" si="1"/>
        <v>0</v>
      </c>
    </row>
    <row r="34" spans="1:16" ht="15">
      <c r="A34" s="23"/>
      <c r="B34" s="26" t="s">
        <v>8</v>
      </c>
      <c r="C34" s="25" t="s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3">
        <f t="shared" si="1"/>
        <v>0</v>
      </c>
    </row>
    <row r="35" spans="1:16" ht="15">
      <c r="A35" s="23"/>
      <c r="B35" s="24" t="s">
        <v>18</v>
      </c>
      <c r="C35" s="25" t="s"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3">
        <f t="shared" si="1"/>
        <v>0</v>
      </c>
    </row>
    <row r="36" spans="1:16" ht="15">
      <c r="A36" s="23"/>
      <c r="B36" s="24" t="s">
        <v>24</v>
      </c>
      <c r="C36" s="25" t="s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3">
        <f t="shared" si="1"/>
        <v>0</v>
      </c>
    </row>
    <row r="37" spans="1:16" ht="15">
      <c r="A37" s="23"/>
      <c r="B37" s="24" t="s">
        <v>34</v>
      </c>
      <c r="C37" s="25" t="s">
        <v>0</v>
      </c>
      <c r="D37" s="12"/>
      <c r="E37" s="12"/>
      <c r="F37" s="12"/>
      <c r="G37" s="12"/>
      <c r="H37" s="12"/>
      <c r="I37" s="12"/>
      <c r="J37" s="12">
        <v>0.005</v>
      </c>
      <c r="K37" s="12"/>
      <c r="L37" s="12"/>
      <c r="M37" s="12"/>
      <c r="N37" s="12"/>
      <c r="O37" s="12"/>
      <c r="P37" s="123">
        <f t="shared" si="1"/>
        <v>0.005</v>
      </c>
    </row>
    <row r="38" spans="1:16" ht="15">
      <c r="A38" s="23"/>
      <c r="B38" s="24" t="s">
        <v>36</v>
      </c>
      <c r="C38" s="25" t="s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3">
        <f t="shared" si="1"/>
        <v>0</v>
      </c>
    </row>
    <row r="39" spans="1:16" ht="15">
      <c r="A39" s="23"/>
      <c r="B39" s="24" t="s">
        <v>37</v>
      </c>
      <c r="C39" s="25" t="s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3">
        <f t="shared" si="1"/>
        <v>0</v>
      </c>
    </row>
    <row r="40" spans="1:16" ht="15">
      <c r="A40" s="23"/>
      <c r="B40" s="26" t="s">
        <v>38</v>
      </c>
      <c r="C40" s="25" t="s"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3">
        <f t="shared" si="1"/>
        <v>0</v>
      </c>
    </row>
    <row r="41" spans="1:16" ht="15">
      <c r="A41" s="23"/>
      <c r="B41" s="26" t="s">
        <v>205</v>
      </c>
      <c r="C41" s="25" t="s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3">
        <f t="shared" si="1"/>
        <v>0</v>
      </c>
    </row>
    <row r="42" spans="1:16" ht="15">
      <c r="A42" s="74">
        <v>9</v>
      </c>
      <c r="B42" s="76" t="s">
        <v>31</v>
      </c>
      <c r="C42" s="76" t="s">
        <v>0</v>
      </c>
      <c r="D42" s="12"/>
      <c r="E42" s="12"/>
      <c r="F42" s="12"/>
      <c r="G42" s="12">
        <f>0.03208+0.00058</f>
        <v>0.032659999999999995</v>
      </c>
      <c r="H42" s="12"/>
      <c r="I42" s="12"/>
      <c r="J42" s="12"/>
      <c r="K42" s="12">
        <v>0.00375</v>
      </c>
      <c r="L42" s="12"/>
      <c r="M42" s="12"/>
      <c r="N42" s="12"/>
      <c r="O42" s="12"/>
      <c r="P42" s="124">
        <f t="shared" si="1"/>
        <v>0.03641</v>
      </c>
    </row>
    <row r="43" spans="1:16" ht="15">
      <c r="A43" s="74">
        <v>10</v>
      </c>
      <c r="B43" s="76" t="s">
        <v>39</v>
      </c>
      <c r="C43" s="76" t="s">
        <v>0</v>
      </c>
      <c r="D43" s="12"/>
      <c r="E43" s="12"/>
      <c r="F43" s="12">
        <v>0.01</v>
      </c>
      <c r="G43" s="12">
        <v>0.00234</v>
      </c>
      <c r="H43" s="12"/>
      <c r="I43" s="12"/>
      <c r="J43" s="12"/>
      <c r="K43" s="12"/>
      <c r="L43" s="12"/>
      <c r="M43" s="12">
        <v>0.01</v>
      </c>
      <c r="N43" s="12"/>
      <c r="O43" s="12"/>
      <c r="P43" s="124">
        <f t="shared" si="1"/>
        <v>0.02234</v>
      </c>
    </row>
    <row r="44" spans="1:16" ht="15">
      <c r="A44" s="74">
        <v>11</v>
      </c>
      <c r="B44" s="76" t="s">
        <v>42</v>
      </c>
      <c r="C44" s="76" t="s">
        <v>0</v>
      </c>
      <c r="D44" s="107">
        <v>0.00051</v>
      </c>
      <c r="E44" s="107"/>
      <c r="F44" s="107"/>
      <c r="G44" s="107">
        <f>0.00035+0.00029</f>
        <v>0.0006399999999999999</v>
      </c>
      <c r="H44" s="107"/>
      <c r="I44" s="107"/>
      <c r="J44" s="107">
        <v>0.0005</v>
      </c>
      <c r="K44" s="107">
        <f>0.0003+0.00013</f>
        <v>0.00042999999999999994</v>
      </c>
      <c r="L44" s="107">
        <v>0.00054</v>
      </c>
      <c r="M44" s="107"/>
      <c r="N44" s="107"/>
      <c r="O44" s="107"/>
      <c r="P44" s="124">
        <f t="shared" si="1"/>
        <v>0.00262</v>
      </c>
    </row>
    <row r="45" spans="1:16" ht="15">
      <c r="A45" s="74">
        <v>12</v>
      </c>
      <c r="B45" s="76" t="s">
        <v>25</v>
      </c>
      <c r="C45" s="76" t="s">
        <v>0</v>
      </c>
      <c r="D45" s="12"/>
      <c r="E45" s="12"/>
      <c r="F45" s="12"/>
      <c r="G45" s="12">
        <f>0.00058+0.00117</f>
        <v>0.00175</v>
      </c>
      <c r="H45" s="12"/>
      <c r="I45" s="12"/>
      <c r="J45" s="12">
        <v>0.005</v>
      </c>
      <c r="K45" s="12"/>
      <c r="L45" s="12"/>
      <c r="M45" s="12"/>
      <c r="N45" s="12"/>
      <c r="O45" s="12"/>
      <c r="P45" s="124">
        <f t="shared" si="1"/>
        <v>0.00675</v>
      </c>
    </row>
    <row r="46" spans="1:16" ht="15">
      <c r="A46" s="74">
        <v>13</v>
      </c>
      <c r="B46" s="76" t="s">
        <v>26</v>
      </c>
      <c r="C46" s="76" t="s">
        <v>0</v>
      </c>
      <c r="D46" s="12">
        <v>0.005</v>
      </c>
      <c r="E46" s="12"/>
      <c r="F46" s="12"/>
      <c r="G46" s="12">
        <v>0.0035</v>
      </c>
      <c r="H46" s="12"/>
      <c r="I46" s="12"/>
      <c r="J46" s="12"/>
      <c r="K46" s="12"/>
      <c r="L46" s="12">
        <f>0.0063+0.005</f>
        <v>0.011300000000000001</v>
      </c>
      <c r="M46" s="12"/>
      <c r="N46" s="12"/>
      <c r="O46" s="12"/>
      <c r="P46" s="124">
        <f t="shared" si="1"/>
        <v>0.0198</v>
      </c>
    </row>
    <row r="47" spans="1:16" ht="15">
      <c r="A47" s="74">
        <v>14</v>
      </c>
      <c r="B47" s="76" t="s">
        <v>44</v>
      </c>
      <c r="C47" s="76" t="s"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4">
        <f t="shared" si="1"/>
        <v>0</v>
      </c>
    </row>
    <row r="48" spans="1:16" ht="15">
      <c r="A48" s="74">
        <v>15</v>
      </c>
      <c r="B48" s="75" t="s">
        <v>130</v>
      </c>
      <c r="C48" s="76" t="s"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5">
        <f>P49+P50+P51+P52+P53</f>
        <v>0.07938</v>
      </c>
    </row>
    <row r="49" spans="1:16" ht="15">
      <c r="A49" s="23"/>
      <c r="B49" s="24" t="s">
        <v>207</v>
      </c>
      <c r="C49" s="25" t="s">
        <v>0</v>
      </c>
      <c r="D49" s="12">
        <v>0.05094</v>
      </c>
      <c r="E49" s="12"/>
      <c r="F49" s="12"/>
      <c r="G49" s="12"/>
      <c r="H49" s="12"/>
      <c r="I49" s="12"/>
      <c r="J49" s="12"/>
      <c r="K49" s="12"/>
      <c r="L49" s="12">
        <v>0.02844</v>
      </c>
      <c r="M49" s="12"/>
      <c r="N49" s="12"/>
      <c r="O49" s="12"/>
      <c r="P49" s="123">
        <f aca="true" t="shared" si="2" ref="P49:P58">SUM(D49:O49)*$P$3</f>
        <v>0.07938</v>
      </c>
    </row>
    <row r="50" spans="1:16" ht="15">
      <c r="A50" s="23"/>
      <c r="B50" s="24" t="s">
        <v>233</v>
      </c>
      <c r="C50" s="25" t="s"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3">
        <f t="shared" si="2"/>
        <v>0</v>
      </c>
    </row>
    <row r="51" spans="1:16" ht="15">
      <c r="A51" s="23"/>
      <c r="B51" s="24" t="s">
        <v>258</v>
      </c>
      <c r="C51" s="25" t="s"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3">
        <f t="shared" si="2"/>
        <v>0</v>
      </c>
    </row>
    <row r="52" spans="1:16" ht="15">
      <c r="A52" s="23"/>
      <c r="B52" s="24" t="s">
        <v>208</v>
      </c>
      <c r="C52" s="25" t="s"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3">
        <f t="shared" si="2"/>
        <v>0</v>
      </c>
    </row>
    <row r="53" spans="1:16" ht="15">
      <c r="A53" s="23"/>
      <c r="B53" s="26" t="s">
        <v>29</v>
      </c>
      <c r="C53" s="25" t="s"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3">
        <f t="shared" si="2"/>
        <v>0</v>
      </c>
    </row>
    <row r="54" spans="1:16" ht="15">
      <c r="A54" s="74">
        <v>16</v>
      </c>
      <c r="B54" s="76" t="s">
        <v>131</v>
      </c>
      <c r="C54" s="76" t="s"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4">
        <f t="shared" si="2"/>
        <v>0</v>
      </c>
    </row>
    <row r="55" spans="1:16" ht="15">
      <c r="A55" s="74">
        <v>17</v>
      </c>
      <c r="B55" s="76" t="s">
        <v>132</v>
      </c>
      <c r="C55" s="76" t="s">
        <v>0</v>
      </c>
      <c r="D55" s="12"/>
      <c r="E55" s="12"/>
      <c r="F55" s="12"/>
      <c r="G55" s="12"/>
      <c r="H55" s="12"/>
      <c r="I55" s="12"/>
      <c r="J55" s="12">
        <v>0.01</v>
      </c>
      <c r="K55" s="12">
        <v>0.0125</v>
      </c>
      <c r="L55" s="12"/>
      <c r="M55" s="12"/>
      <c r="N55" s="12"/>
      <c r="O55" s="12"/>
      <c r="P55" s="124">
        <f t="shared" si="2"/>
        <v>0.0225</v>
      </c>
    </row>
    <row r="56" spans="1:16" ht="15">
      <c r="A56" s="74">
        <v>18</v>
      </c>
      <c r="B56" s="76" t="s">
        <v>49</v>
      </c>
      <c r="C56" s="76" t="s">
        <v>0</v>
      </c>
      <c r="D56" s="12"/>
      <c r="E56" s="12"/>
      <c r="F56" s="12">
        <v>0.001</v>
      </c>
      <c r="G56" s="12"/>
      <c r="H56" s="12"/>
      <c r="I56" s="12"/>
      <c r="J56" s="12"/>
      <c r="K56" s="12"/>
      <c r="L56" s="12"/>
      <c r="M56" s="12"/>
      <c r="N56" s="12"/>
      <c r="O56" s="12"/>
      <c r="P56" s="124">
        <f t="shared" si="2"/>
        <v>0.001</v>
      </c>
    </row>
    <row r="57" spans="1:16" ht="15">
      <c r="A57" s="74">
        <v>19</v>
      </c>
      <c r="B57" s="76" t="s">
        <v>10</v>
      </c>
      <c r="C57" s="76" t="s"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4">
        <f t="shared" si="2"/>
        <v>0</v>
      </c>
    </row>
    <row r="58" spans="1:16" ht="15">
      <c r="A58" s="74">
        <v>20</v>
      </c>
      <c r="B58" s="76" t="s">
        <v>17</v>
      </c>
      <c r="C58" s="76" t="s"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4">
        <f t="shared" si="2"/>
        <v>0</v>
      </c>
    </row>
    <row r="59" spans="1:16" ht="15">
      <c r="A59" s="74">
        <v>21</v>
      </c>
      <c r="B59" s="79" t="s">
        <v>133</v>
      </c>
      <c r="C59" s="76" t="s"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5">
        <f>P60+P61+P62+P63+P64+P65</f>
        <v>0.158</v>
      </c>
    </row>
    <row r="60" spans="1:16" ht="15">
      <c r="A60" s="23"/>
      <c r="B60" s="24" t="s">
        <v>1</v>
      </c>
      <c r="C60" s="25" t="s"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>
        <v>0.15</v>
      </c>
      <c r="O60" s="12"/>
      <c r="P60" s="123">
        <f aca="true" t="shared" si="3" ref="P60:P65">SUM(D60:O60)*$P$3</f>
        <v>0.15</v>
      </c>
    </row>
    <row r="61" spans="1:16" ht="15">
      <c r="A61" s="23"/>
      <c r="B61" s="26" t="s">
        <v>3</v>
      </c>
      <c r="C61" s="25" t="s"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3">
        <f t="shared" si="3"/>
        <v>0</v>
      </c>
    </row>
    <row r="62" spans="1:16" ht="15">
      <c r="A62" s="23"/>
      <c r="B62" s="26" t="s">
        <v>206</v>
      </c>
      <c r="C62" s="25" t="s"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3">
        <f t="shared" si="3"/>
        <v>0</v>
      </c>
    </row>
    <row r="63" spans="1:16" ht="15">
      <c r="A63" s="23"/>
      <c r="B63" s="24" t="s">
        <v>21</v>
      </c>
      <c r="C63" s="25" t="s">
        <v>0</v>
      </c>
      <c r="D63" s="12"/>
      <c r="E63" s="12"/>
      <c r="F63" s="12">
        <v>0.008</v>
      </c>
      <c r="G63" s="12"/>
      <c r="H63" s="12"/>
      <c r="I63" s="12"/>
      <c r="J63" s="12"/>
      <c r="K63" s="12"/>
      <c r="L63" s="12"/>
      <c r="M63" s="12"/>
      <c r="N63" s="12"/>
      <c r="O63" s="12"/>
      <c r="P63" s="123">
        <f t="shared" si="3"/>
        <v>0.008</v>
      </c>
    </row>
    <row r="64" spans="1:16" ht="15">
      <c r="A64" s="23"/>
      <c r="B64" s="24" t="s">
        <v>51</v>
      </c>
      <c r="C64" s="25" t="s"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3">
        <f t="shared" si="3"/>
        <v>0</v>
      </c>
    </row>
    <row r="65" spans="1:16" ht="15">
      <c r="A65" s="23"/>
      <c r="B65" s="28" t="s">
        <v>54</v>
      </c>
      <c r="C65" s="25" t="s"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3">
        <f t="shared" si="3"/>
        <v>0</v>
      </c>
    </row>
    <row r="66" spans="1:16" ht="15">
      <c r="A66" s="74">
        <v>22</v>
      </c>
      <c r="B66" s="79" t="s">
        <v>134</v>
      </c>
      <c r="C66" s="76" t="s"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5">
        <f>P67+P68+P69+P70+P71</f>
        <v>0.02</v>
      </c>
    </row>
    <row r="67" spans="1:16" ht="15">
      <c r="A67" s="23"/>
      <c r="B67" s="26" t="s">
        <v>2</v>
      </c>
      <c r="C67" s="25" t="s"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>
        <v>0.02</v>
      </c>
      <c r="N67" s="12"/>
      <c r="O67" s="12"/>
      <c r="P67" s="123">
        <f aca="true" t="shared" si="4" ref="P67:P72">SUM(D67:O67)*$P$3</f>
        <v>0.02</v>
      </c>
    </row>
    <row r="68" spans="1:16" ht="15">
      <c r="A68" s="23"/>
      <c r="B68" s="26" t="s">
        <v>9</v>
      </c>
      <c r="C68" s="25" t="s"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3">
        <f t="shared" si="4"/>
        <v>0</v>
      </c>
    </row>
    <row r="69" spans="1:16" ht="15">
      <c r="A69" s="23"/>
      <c r="B69" s="26" t="s">
        <v>61</v>
      </c>
      <c r="C69" s="25" t="s"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3">
        <f t="shared" si="4"/>
        <v>0</v>
      </c>
    </row>
    <row r="70" spans="1:16" ht="15">
      <c r="A70" s="23"/>
      <c r="B70" s="24" t="s">
        <v>50</v>
      </c>
      <c r="C70" s="25" t="s"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3">
        <f t="shared" si="4"/>
        <v>0</v>
      </c>
    </row>
    <row r="71" spans="1:16" ht="15">
      <c r="A71" s="23"/>
      <c r="B71" s="24" t="s">
        <v>15</v>
      </c>
      <c r="C71" s="25" t="s"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3">
        <f t="shared" si="4"/>
        <v>0</v>
      </c>
    </row>
    <row r="72" spans="1:16" ht="15">
      <c r="A72" s="74">
        <v>23</v>
      </c>
      <c r="B72" s="76" t="s">
        <v>12</v>
      </c>
      <c r="C72" s="76" t="s">
        <v>0</v>
      </c>
      <c r="D72" s="12"/>
      <c r="E72" s="12"/>
      <c r="F72" s="12"/>
      <c r="G72" s="12">
        <v>0.0353</v>
      </c>
      <c r="H72" s="12"/>
      <c r="I72" s="12"/>
      <c r="J72" s="12">
        <v>0.1</v>
      </c>
      <c r="K72" s="12"/>
      <c r="L72" s="12">
        <v>0.2052</v>
      </c>
      <c r="M72" s="12"/>
      <c r="N72" s="12"/>
      <c r="O72" s="12"/>
      <c r="P72" s="124">
        <f t="shared" si="4"/>
        <v>0.3405</v>
      </c>
    </row>
    <row r="73" spans="1:16" ht="15">
      <c r="A73" s="74">
        <v>24</v>
      </c>
      <c r="B73" s="79" t="s">
        <v>135</v>
      </c>
      <c r="C73" s="76" t="s"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5">
        <f>P74+P75+P76+P77+P78+P79+P80+P81+P82+P83</f>
        <v>0.12567</v>
      </c>
    </row>
    <row r="74" spans="1:16" ht="15">
      <c r="A74" s="23"/>
      <c r="B74" s="24" t="s">
        <v>11</v>
      </c>
      <c r="C74" s="25" t="s">
        <v>0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3">
        <f aca="true" t="shared" si="5" ref="P74:P83">SUM(D74:O74)*$P$3</f>
        <v>0</v>
      </c>
    </row>
    <row r="75" spans="1:16" ht="15">
      <c r="A75" s="23"/>
      <c r="B75" s="24" t="s">
        <v>22</v>
      </c>
      <c r="C75" s="25" t="s">
        <v>0</v>
      </c>
      <c r="D75" s="12"/>
      <c r="E75" s="12"/>
      <c r="F75" s="12"/>
      <c r="G75" s="12">
        <v>0.00905</v>
      </c>
      <c r="H75" s="12"/>
      <c r="I75" s="12"/>
      <c r="J75" s="12">
        <v>0.006</v>
      </c>
      <c r="K75" s="12">
        <v>0.005</v>
      </c>
      <c r="L75" s="12"/>
      <c r="M75" s="12"/>
      <c r="N75" s="12"/>
      <c r="O75" s="12"/>
      <c r="P75" s="123">
        <f t="shared" si="5"/>
        <v>0.020050000000000002</v>
      </c>
    </row>
    <row r="76" spans="1:16" ht="15">
      <c r="A76" s="23"/>
      <c r="B76" s="24" t="s">
        <v>30</v>
      </c>
      <c r="C76" s="25" t="s">
        <v>0</v>
      </c>
      <c r="D76" s="12"/>
      <c r="E76" s="12"/>
      <c r="F76" s="12"/>
      <c r="G76" s="12"/>
      <c r="H76" s="12"/>
      <c r="I76" s="12"/>
      <c r="J76" s="12">
        <v>0.0125</v>
      </c>
      <c r="K76" s="12"/>
      <c r="L76" s="12"/>
      <c r="M76" s="12"/>
      <c r="N76" s="12"/>
      <c r="O76" s="12"/>
      <c r="P76" s="123">
        <f t="shared" si="5"/>
        <v>0.0125</v>
      </c>
    </row>
    <row r="77" spans="1:16" ht="15">
      <c r="A77" s="23"/>
      <c r="B77" s="24" t="s">
        <v>40</v>
      </c>
      <c r="C77" s="25" t="s">
        <v>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3">
        <f t="shared" si="5"/>
        <v>0</v>
      </c>
    </row>
    <row r="78" spans="1:16" ht="15">
      <c r="A78" s="23"/>
      <c r="B78" s="24" t="s">
        <v>32</v>
      </c>
      <c r="C78" s="25" t="s">
        <v>0</v>
      </c>
      <c r="D78" s="12"/>
      <c r="E78" s="12"/>
      <c r="F78" s="12"/>
      <c r="G78" s="12"/>
      <c r="H78" s="12"/>
      <c r="I78" s="12">
        <v>0.06312</v>
      </c>
      <c r="J78" s="12"/>
      <c r="K78" s="12"/>
      <c r="L78" s="12"/>
      <c r="M78" s="12"/>
      <c r="N78" s="12"/>
      <c r="O78" s="12"/>
      <c r="P78" s="123">
        <f t="shared" si="5"/>
        <v>0.06312</v>
      </c>
    </row>
    <row r="79" spans="1:16" ht="15">
      <c r="A79" s="23"/>
      <c r="B79" s="32" t="s">
        <v>46</v>
      </c>
      <c r="C79" s="25" t="s">
        <v>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3">
        <f t="shared" si="5"/>
        <v>0</v>
      </c>
    </row>
    <row r="80" spans="1:16" ht="15">
      <c r="A80" s="23"/>
      <c r="B80" s="26" t="s">
        <v>217</v>
      </c>
      <c r="C80" s="25" t="s">
        <v>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3">
        <f t="shared" si="5"/>
        <v>0</v>
      </c>
    </row>
    <row r="81" spans="1:16" ht="15">
      <c r="A81" s="23"/>
      <c r="B81" s="26" t="s">
        <v>86</v>
      </c>
      <c r="C81" s="25" t="s"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3">
        <f t="shared" si="5"/>
        <v>0</v>
      </c>
    </row>
    <row r="82" spans="1:16" ht="15">
      <c r="A82" s="23"/>
      <c r="B82" s="24" t="s">
        <v>33</v>
      </c>
      <c r="C82" s="25" t="s">
        <v>0</v>
      </c>
      <c r="D82" s="12"/>
      <c r="E82" s="12"/>
      <c r="F82" s="12"/>
      <c r="G82" s="12"/>
      <c r="H82" s="12"/>
      <c r="I82" s="12"/>
      <c r="J82" s="12">
        <v>0.025</v>
      </c>
      <c r="K82" s="12"/>
      <c r="L82" s="12"/>
      <c r="M82" s="12"/>
      <c r="N82" s="12"/>
      <c r="O82" s="12"/>
      <c r="P82" s="123">
        <f t="shared" si="5"/>
        <v>0.025</v>
      </c>
    </row>
    <row r="83" spans="1:16" ht="15">
      <c r="A83" s="23"/>
      <c r="B83" s="24" t="s">
        <v>45</v>
      </c>
      <c r="C83" s="25" t="s">
        <v>0</v>
      </c>
      <c r="D83" s="12"/>
      <c r="E83" s="12"/>
      <c r="F83" s="12"/>
      <c r="G83" s="12"/>
      <c r="H83" s="12"/>
      <c r="I83" s="12"/>
      <c r="J83" s="12"/>
      <c r="K83" s="12">
        <v>0.005</v>
      </c>
      <c r="L83" s="12"/>
      <c r="M83" s="12"/>
      <c r="N83" s="12"/>
      <c r="O83" s="12"/>
      <c r="P83" s="123">
        <f t="shared" si="5"/>
        <v>0.005</v>
      </c>
    </row>
    <row r="84" spans="1:16" ht="15">
      <c r="A84" s="80">
        <v>25</v>
      </c>
      <c r="B84" s="81" t="s">
        <v>141</v>
      </c>
      <c r="C84" s="76" t="s"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5">
        <f>P85+P86+P87+P88</f>
        <v>0</v>
      </c>
    </row>
    <row r="85" spans="1:16" ht="15">
      <c r="A85" s="34"/>
      <c r="B85" s="32" t="s">
        <v>142</v>
      </c>
      <c r="C85" s="25" t="s"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3">
        <f>SUM(D85:O85)*$P$3</f>
        <v>0</v>
      </c>
    </row>
    <row r="86" spans="1:16" ht="15">
      <c r="A86" s="34"/>
      <c r="B86" s="32" t="s">
        <v>212</v>
      </c>
      <c r="C86" s="25" t="s"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3">
        <f>SUM(D86:O86)*$P$3</f>
        <v>0</v>
      </c>
    </row>
    <row r="87" spans="1:16" ht="15">
      <c r="A87" s="23"/>
      <c r="B87" s="24" t="s">
        <v>204</v>
      </c>
      <c r="C87" s="25" t="s"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3">
        <f>SUM(D87:O87)*$P$3</f>
        <v>0</v>
      </c>
    </row>
    <row r="88" spans="1:16" ht="15">
      <c r="A88" s="35"/>
      <c r="B88" s="36" t="s">
        <v>57</v>
      </c>
      <c r="C88" s="25" t="s"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3">
        <f>SUM(D88:O88)*$P$3</f>
        <v>0</v>
      </c>
    </row>
    <row r="89" spans="1:16" ht="15">
      <c r="A89" s="80">
        <v>26</v>
      </c>
      <c r="B89" s="81" t="s">
        <v>144</v>
      </c>
      <c r="C89" s="76" t="s">
        <v>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5">
        <f>P90+P91</f>
        <v>0.2</v>
      </c>
    </row>
    <row r="90" spans="1:16" ht="15">
      <c r="A90" s="23"/>
      <c r="B90" s="26" t="s">
        <v>41</v>
      </c>
      <c r="C90" s="25" t="s">
        <v>0</v>
      </c>
      <c r="D90" s="12"/>
      <c r="E90" s="12"/>
      <c r="F90" s="12"/>
      <c r="G90" s="12"/>
      <c r="H90" s="12">
        <v>0.2</v>
      </c>
      <c r="I90" s="12"/>
      <c r="J90" s="12"/>
      <c r="K90" s="12"/>
      <c r="L90" s="12"/>
      <c r="M90" s="12"/>
      <c r="N90" s="12"/>
      <c r="O90" s="12"/>
      <c r="P90" s="123">
        <f>SUM(D90:O90)*$P$3</f>
        <v>0.2</v>
      </c>
    </row>
    <row r="91" spans="1:16" ht="15">
      <c r="A91" s="23"/>
      <c r="B91" s="26" t="s">
        <v>75</v>
      </c>
      <c r="C91" s="25" t="s">
        <v>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3">
        <f>SUM(D91:O91)*$P$3</f>
        <v>0</v>
      </c>
    </row>
    <row r="92" spans="1:16" ht="15">
      <c r="A92" s="74">
        <v>27</v>
      </c>
      <c r="B92" s="83" t="s">
        <v>95</v>
      </c>
      <c r="C92" s="76" t="s">
        <v>0</v>
      </c>
      <c r="D92" s="12"/>
      <c r="E92" s="12"/>
      <c r="F92" s="12"/>
      <c r="G92" s="12">
        <v>0.00105</v>
      </c>
      <c r="H92" s="12"/>
      <c r="I92" s="12"/>
      <c r="J92" s="12"/>
      <c r="K92" s="12"/>
      <c r="L92" s="12"/>
      <c r="M92" s="12"/>
      <c r="N92" s="12"/>
      <c r="O92" s="12"/>
      <c r="P92" s="124">
        <f>SUM(D92:O92)*$P$3</f>
        <v>0.00105</v>
      </c>
    </row>
    <row r="93" spans="1:16" ht="15">
      <c r="A93" s="74">
        <v>28</v>
      </c>
      <c r="B93" s="83" t="s">
        <v>306</v>
      </c>
      <c r="C93" s="76" t="s">
        <v>210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4">
        <f>SUM(D93:O93)*$P$3</f>
        <v>0</v>
      </c>
    </row>
    <row r="94" spans="1:16" ht="15">
      <c r="A94" s="74">
        <v>29</v>
      </c>
      <c r="B94" s="76" t="s">
        <v>52</v>
      </c>
      <c r="C94" s="76" t="s">
        <v>0</v>
      </c>
      <c r="D94" s="12">
        <v>0.15623</v>
      </c>
      <c r="E94" s="12"/>
      <c r="F94" s="12"/>
      <c r="G94" s="12">
        <f>0.00408+0.00058</f>
        <v>0.00466</v>
      </c>
      <c r="H94" s="12"/>
      <c r="I94" s="12"/>
      <c r="J94" s="12"/>
      <c r="K94" s="12"/>
      <c r="L94" s="12"/>
      <c r="M94" s="12"/>
      <c r="N94" s="12"/>
      <c r="O94" s="12"/>
      <c r="P94" s="124">
        <f>SUM(D94:O94)*$P$3</f>
        <v>0.16089</v>
      </c>
    </row>
    <row r="95" ht="15">
      <c r="P95" s="126">
        <v>0.046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D1:G1"/>
    <mergeCell ref="I1:O1"/>
  </mergeCells>
  <printOptions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3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D95"/>
  <sheetViews>
    <sheetView tabSelected="1" zoomScalePageLayoutView="0" workbookViewId="0" topLeftCell="A1">
      <pane xSplit="3" ySplit="4" topLeftCell="D7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H82" sqref="H82"/>
    </sheetView>
  </sheetViews>
  <sheetFormatPr defaultColWidth="9.140625" defaultRowHeight="15"/>
  <cols>
    <col min="1" max="1" width="3.57421875" style="37" customWidth="1"/>
    <col min="2" max="2" width="27.7109375" style="37" customWidth="1"/>
    <col min="3" max="3" width="6.00390625" style="37" customWidth="1"/>
    <col min="4" max="4" width="19.140625" style="118" customWidth="1"/>
  </cols>
  <sheetData>
    <row r="1" spans="1:4" ht="45.75" customHeight="1">
      <c r="A1" s="14"/>
      <c r="B1" s="15" t="s">
        <v>148</v>
      </c>
      <c r="C1" s="16"/>
      <c r="D1" s="133" t="s">
        <v>203</v>
      </c>
    </row>
    <row r="2" spans="1:4" s="2" customFormat="1" ht="45" customHeight="1">
      <c r="A2" s="17"/>
      <c r="B2" s="109" t="s">
        <v>307</v>
      </c>
      <c r="C2" s="18"/>
      <c r="D2" s="111" t="s">
        <v>226</v>
      </c>
    </row>
    <row r="3" spans="1:4" ht="23.25" customHeight="1">
      <c r="A3" s="19"/>
      <c r="B3" s="20" t="s">
        <v>68</v>
      </c>
      <c r="C3" s="21"/>
      <c r="D3" s="134">
        <f>'День 1'!Q3+'День 2'!O3+'День 3'!O3+'День 4'!P3+'День 5'!O3+'День 6'!P3+'День 7'!O3+'День 8'!Q3+'День 9'!O3+'День 10'!O3+'День 11'!P3+'День 12'!O3+'День 13'!P3+'День 14'!O3+'День 15'!P3+'День 16'!O3+'День 17'!O3+'День 18'!P3</f>
        <v>18</v>
      </c>
    </row>
    <row r="4" spans="1:4" s="106" customFormat="1" ht="15.75">
      <c r="A4" s="19"/>
      <c r="B4" s="20" t="s">
        <v>69</v>
      </c>
      <c r="C4" s="22"/>
      <c r="D4" s="112"/>
    </row>
    <row r="5" spans="1:4" ht="15.75">
      <c r="A5" s="19"/>
      <c r="B5" s="20"/>
      <c r="C5" s="22"/>
      <c r="D5" s="113"/>
    </row>
    <row r="6" spans="1:4" ht="15.75">
      <c r="A6" s="74">
        <v>1</v>
      </c>
      <c r="B6" s="75" t="s">
        <v>48</v>
      </c>
      <c r="C6" s="76" t="s">
        <v>0</v>
      </c>
      <c r="D6" s="114">
        <f>D7+D8+D9</f>
        <v>1.2778500000000002</v>
      </c>
    </row>
    <row r="7" spans="1:4" ht="15.75">
      <c r="A7" s="23"/>
      <c r="B7" s="24" t="s">
        <v>4</v>
      </c>
      <c r="C7" s="25" t="s">
        <v>0</v>
      </c>
      <c r="D7" s="115">
        <f>'День 1'!Q7+'День 2'!O7+'День 3'!O7+'День 4'!P7+'День 5'!O7+'День 6'!P7+'День 7'!O7+'День 8'!Q7+'День 9'!O7+'День 10'!O7+'День 11'!P7+'День 12'!O7+'День 13'!P7+'День 14'!O7+'День 15'!P7+'День 16'!O7+'День 17'!O7+'День 18'!P7</f>
        <v>0.4500000000000002</v>
      </c>
    </row>
    <row r="8" spans="1:4" ht="15.75">
      <c r="A8" s="23"/>
      <c r="B8" s="26" t="s">
        <v>48</v>
      </c>
      <c r="C8" s="25" t="s">
        <v>0</v>
      </c>
      <c r="D8" s="115">
        <f>'День 1'!Q8+'День 2'!O8+'День 3'!O8+'День 4'!P8+'День 5'!O8+'День 6'!P8+'День 7'!O8+'День 8'!Q8+'День 9'!O8+'День 10'!O8+'День 11'!P8+'День 12'!O8+'День 13'!P8+'День 14'!O8+'День 15'!P8+'День 16'!O8+'День 17'!O8+'День 18'!P8</f>
        <v>0.7585500000000001</v>
      </c>
    </row>
    <row r="9" spans="1:4" ht="15.75">
      <c r="A9" s="23"/>
      <c r="B9" s="24" t="s">
        <v>43</v>
      </c>
      <c r="C9" s="25" t="s">
        <v>0</v>
      </c>
      <c r="D9" s="115">
        <f>'День 1'!Q9+'День 2'!O9+'День 3'!O9+'День 4'!P9+'День 5'!O9+'День 6'!P9+'День 7'!O9+'День 8'!Q9+'День 9'!O9+'День 10'!O9+'День 11'!P9+'День 12'!O9+'День 13'!P9+'День 14'!O9+'День 15'!P9+'День 16'!O9+'День 17'!O9+'День 18'!P9</f>
        <v>0.0693</v>
      </c>
    </row>
    <row r="10" spans="1:4" ht="15.75">
      <c r="A10" s="74">
        <v>2</v>
      </c>
      <c r="B10" s="76" t="s">
        <v>111</v>
      </c>
      <c r="C10" s="76" t="s">
        <v>0</v>
      </c>
      <c r="D10" s="116">
        <f>'День 1'!Q10+'День 2'!O10+'День 3'!O10+'День 4'!P10+'День 5'!O10+'День 6'!P10+'День 7'!O10+'День 8'!Q10+'День 9'!O10+'День 10'!O10+'День 11'!P10+'День 12'!O10+'День 13'!P10+'День 14'!O10+'День 15'!P10+'День 16'!O10+'День 17'!O10+'День 18'!P10</f>
        <v>0.5400000000000003</v>
      </c>
    </row>
    <row r="11" spans="1:4" ht="15.75">
      <c r="A11" s="74">
        <v>3</v>
      </c>
      <c r="B11" s="75" t="s">
        <v>215</v>
      </c>
      <c r="C11" s="76" t="s">
        <v>0</v>
      </c>
      <c r="D11" s="116">
        <f>'День 1'!Q11+'День 2'!O11+'День 3'!O11+'День 4'!P11+'День 5'!O11+'День 6'!P11+'День 7'!O11+'День 8'!Q11+'День 9'!O11+'День 10'!O11+'День 11'!P11+'День 12'!O11+'День 13'!P11+'День 14'!O11+'День 15'!P11+'День 16'!O11+'День 17'!O11+'День 18'!P11</f>
        <v>0.23999999999999996</v>
      </c>
    </row>
    <row r="12" spans="1:4" ht="15.75">
      <c r="A12" s="74">
        <v>4</v>
      </c>
      <c r="B12" s="75" t="s">
        <v>123</v>
      </c>
      <c r="C12" s="76" t="s">
        <v>0</v>
      </c>
      <c r="D12" s="116">
        <f>D13</f>
        <v>0.6545099999999999</v>
      </c>
    </row>
    <row r="13" spans="1:4" ht="15.75">
      <c r="A13" s="23"/>
      <c r="B13" s="26" t="s">
        <v>209</v>
      </c>
      <c r="C13" s="25" t="s">
        <v>0</v>
      </c>
      <c r="D13" s="115">
        <f>'День 1'!Q13+'День 2'!O13+'День 3'!O13+'День 4'!P13+'День 5'!O13+'День 6'!P13+'День 7'!O13+'День 8'!Q13+'День 9'!O13+'День 10'!O13+'День 11'!P13+'День 12'!O13+'День 13'!P13+'День 14'!O13+'День 15'!P13+'День 16'!O13+'День 17'!O13+'День 18'!P13</f>
        <v>0.6545099999999999</v>
      </c>
    </row>
    <row r="14" spans="1:4" s="3" customFormat="1" ht="15.75">
      <c r="A14" s="30"/>
      <c r="B14" s="24" t="s">
        <v>218</v>
      </c>
      <c r="C14" s="25" t="s">
        <v>210</v>
      </c>
      <c r="D14" s="115">
        <f>'День 1'!Q14+'День 2'!O14+'День 3'!O14+'День 4'!P14+'День 5'!O14+'День 6'!P14+'День 7'!O14+'День 8'!Q14+'День 9'!O14+'День 10'!O14+'День 11'!P14+'День 12'!O14+'День 13'!P14+'День 14'!O14+'День 15'!P14+'День 16'!O14+'День 17'!O14+'День 18'!P14</f>
        <v>0</v>
      </c>
    </row>
    <row r="15" spans="1:4" s="3" customFormat="1" ht="15.75">
      <c r="A15" s="30"/>
      <c r="B15" s="24" t="s">
        <v>224</v>
      </c>
      <c r="C15" s="25" t="s">
        <v>210</v>
      </c>
      <c r="D15" s="115">
        <f>'День 1'!Q15+'День 2'!O15+'День 3'!O15+'День 4'!P15+'День 5'!O15+'День 6'!P15+'День 7'!O15+'День 8'!Q15+'День 9'!O15+'День 10'!O15+'День 11'!P15+'День 12'!O15+'День 13'!P15+'День 14'!O15+'День 15'!P15+'День 16'!O15+'День 17'!O15+'День 18'!P15</f>
        <v>0</v>
      </c>
    </row>
    <row r="16" spans="1:4" ht="15.75">
      <c r="A16" s="23"/>
      <c r="B16" s="24" t="s">
        <v>225</v>
      </c>
      <c r="C16" s="25" t="s">
        <v>210</v>
      </c>
      <c r="D16" s="115">
        <f>'День 1'!Q16+'День 2'!O16+'День 3'!O16+'День 4'!P16+'День 5'!O16+'День 6'!P16+'День 7'!O16+'День 8'!Q16+'День 9'!O16+'День 10'!O16+'День 11'!P16+'День 12'!O16+'День 13'!P16+'День 14'!O16+'День 15'!P16+'День 16'!O16+'День 17'!O16+'День 18'!P16</f>
        <v>0</v>
      </c>
    </row>
    <row r="17" spans="1:4" ht="15.75">
      <c r="A17" s="23"/>
      <c r="B17" s="24" t="s">
        <v>221</v>
      </c>
      <c r="C17" s="25" t="s">
        <v>210</v>
      </c>
      <c r="D17" s="115">
        <f>'День 1'!Q17+'День 2'!O17+'День 3'!O17+'День 4'!P17+'День 5'!O17+'День 6'!P17+'День 7'!O17+'День 8'!Q17+'День 9'!O17+'День 10'!O17+'День 11'!P17+'День 12'!O17+'День 13'!P17+'День 14'!O17+'День 15'!P17+'День 16'!O17+'День 17'!O17+'День 18'!P17</f>
        <v>0</v>
      </c>
    </row>
    <row r="18" spans="1:4" ht="15.75">
      <c r="A18" s="23"/>
      <c r="B18" s="24" t="s">
        <v>223</v>
      </c>
      <c r="C18" s="25" t="s">
        <v>0</v>
      </c>
      <c r="D18" s="115">
        <f>'День 1'!Q18+'День 2'!O18+'День 3'!O18+'День 4'!P18+'День 5'!O18+'День 6'!P18+'День 7'!O18+'День 8'!Q18+'День 9'!O18+'День 10'!O18+'День 11'!P18+'День 12'!O18+'День 13'!P18+'День 14'!O18+'День 15'!P18+'День 16'!O18+'День 17'!O18+'День 18'!P18</f>
        <v>0</v>
      </c>
    </row>
    <row r="19" spans="1:4" ht="15.75">
      <c r="A19" s="74">
        <v>5</v>
      </c>
      <c r="B19" s="76" t="s">
        <v>126</v>
      </c>
      <c r="C19" s="76" t="s">
        <v>0</v>
      </c>
      <c r="D19" s="116">
        <f>D20+D23</f>
        <v>0</v>
      </c>
    </row>
    <row r="20" spans="1:4" ht="15.75">
      <c r="A20" s="23"/>
      <c r="B20" s="26" t="s">
        <v>19</v>
      </c>
      <c r="C20" s="25" t="s">
        <v>0</v>
      </c>
      <c r="D20" s="115">
        <f>'День 1'!Q20+'День 2'!O20+'День 3'!O20+'День 4'!P20+'День 5'!O20+'День 6'!P20+'День 7'!O20+'День 8'!Q20+'День 9'!O20+'День 10'!O20+'День 11'!P20+'День 12'!O20+'День 13'!P20+'День 14'!O20+'День 15'!P20+'День 16'!O20+'День 17'!O20+'День 18'!P20</f>
        <v>0</v>
      </c>
    </row>
    <row r="21" spans="1:4" ht="15.75">
      <c r="A21" s="23"/>
      <c r="B21" s="26" t="s">
        <v>242</v>
      </c>
      <c r="C21" s="25" t="s">
        <v>0</v>
      </c>
      <c r="D21" s="115">
        <f>'День 1'!Q21+'День 2'!O21+'День 3'!O21+'День 4'!P21+'День 5'!O21+'День 6'!P21+'День 7'!O21+'День 8'!Q21+'День 9'!O21+'День 10'!O21+'День 11'!P21+'День 12'!O21+'День 13'!P21+'День 14'!O21+'День 15'!P21+'День 16'!O21+'День 17'!O21+'День 18'!P21</f>
        <v>0.5348999999999999</v>
      </c>
    </row>
    <row r="22" spans="1:4" ht="15.75">
      <c r="A22" s="23"/>
      <c r="B22" s="26" t="s">
        <v>219</v>
      </c>
      <c r="C22" s="25" t="s">
        <v>220</v>
      </c>
      <c r="D22" s="115">
        <f>'День 1'!Q22+'День 2'!O22+'День 3'!O22+'День 4'!P22+'День 5'!O22+'День 6'!P22+'День 7'!O22+'День 8'!Q22+'День 9'!O22+'День 10'!O22+'День 11'!P22+'День 12'!O22+'День 13'!P22+'День 14'!O22+'День 15'!P22+'День 16'!O22+'День 17'!O22+'День 18'!P22</f>
        <v>0</v>
      </c>
    </row>
    <row r="23" spans="1:4" ht="15.75">
      <c r="A23" s="30"/>
      <c r="B23" s="24" t="s">
        <v>20</v>
      </c>
      <c r="C23" s="25" t="s">
        <v>0</v>
      </c>
      <c r="D23" s="115">
        <f>'День 1'!Q23+'День 2'!O23+'День 3'!O23+'День 4'!P23+'День 5'!O23+'День 6'!P23+'День 7'!O23+'День 8'!Q23+'День 9'!O23+'День 10'!O23+'День 11'!P23+'День 12'!O23+'День 13'!P23+'День 14'!O23+'День 15'!P23+'День 16'!O23+'День 17'!O23+'День 18'!P23</f>
        <v>0</v>
      </c>
    </row>
    <row r="24" spans="1:4" ht="15.75">
      <c r="A24" s="74">
        <v>6</v>
      </c>
      <c r="B24" s="75" t="s">
        <v>127</v>
      </c>
      <c r="C24" s="76" t="s">
        <v>0</v>
      </c>
      <c r="D24" s="116">
        <f>D26</f>
        <v>0.153</v>
      </c>
    </row>
    <row r="25" spans="1:4" ht="15.75">
      <c r="A25" s="23"/>
      <c r="B25" s="26" t="s">
        <v>222</v>
      </c>
      <c r="C25" s="25" t="s">
        <v>210</v>
      </c>
      <c r="D25" s="115">
        <f>'День 1'!Q25+'День 2'!O25+'День 3'!O25+'День 4'!P25+'День 5'!O25+'День 6'!P25+'День 7'!O25+'День 8'!Q25+'День 9'!O25+'День 10'!O25+'День 11'!P25+'День 12'!O25+'День 13'!P25+'День 14'!O25+'День 15'!P25+'День 16'!O25+'День 17'!O25+'День 18'!P25</f>
        <v>0</v>
      </c>
    </row>
    <row r="26" spans="1:4" ht="15.75">
      <c r="A26" s="23"/>
      <c r="B26" s="26" t="s">
        <v>27</v>
      </c>
      <c r="C26" s="25" t="s">
        <v>0</v>
      </c>
      <c r="D26" s="115">
        <f>'День 1'!Q26+'День 2'!O26+'День 3'!O26+'День 4'!P26+'День 5'!O26+'День 6'!P26+'День 7'!O26+'День 8'!Q26+'День 9'!O26+'День 10'!O26+'День 11'!P26+'День 12'!O26+'День 13'!P26+'День 14'!O26+'День 15'!P26+'День 16'!O26+'День 17'!O26+'День 18'!P26</f>
        <v>0.153</v>
      </c>
    </row>
    <row r="27" spans="1:4" ht="15.75">
      <c r="A27" s="23"/>
      <c r="B27" s="26" t="s">
        <v>211</v>
      </c>
      <c r="C27" s="25" t="s">
        <v>210</v>
      </c>
      <c r="D27" s="115">
        <f>'День 1'!Q27+'День 2'!O27+'День 3'!O27+'День 4'!P27+'День 5'!O27+'День 6'!P27+'День 7'!O27+'День 8'!Q27+'День 9'!O27+'День 10'!O27+'День 11'!P27+'День 12'!O27+'День 13'!P27+'День 14'!O27+'День 15'!P27+'День 16'!O27+'День 17'!O27+'День 18'!P27</f>
        <v>0</v>
      </c>
    </row>
    <row r="28" spans="1:4" ht="15.75">
      <c r="A28" s="74">
        <v>7</v>
      </c>
      <c r="B28" s="75" t="s">
        <v>23</v>
      </c>
      <c r="C28" s="76" t="s">
        <v>0</v>
      </c>
      <c r="D28" s="116">
        <f>D29+D30</f>
        <v>0.38439999999999996</v>
      </c>
    </row>
    <row r="29" spans="1:4" ht="15.75">
      <c r="A29" s="23"/>
      <c r="B29" s="24" t="s">
        <v>213</v>
      </c>
      <c r="C29" s="25" t="s">
        <v>0</v>
      </c>
      <c r="D29" s="115">
        <f>'День 1'!Q29+'День 2'!O29+'День 3'!O29+'День 4'!P29+'День 5'!O29+'День 6'!P29+'День 7'!O29+'День 8'!Q29+'День 9'!O29+'День 10'!O29+'День 11'!P29+'День 12'!O29+'День 13'!P29+'День 14'!O29+'День 15'!P29+'День 16'!O29+'День 17'!O29+'День 18'!P29</f>
        <v>0.32439999999999997</v>
      </c>
    </row>
    <row r="30" spans="1:4" ht="15.75">
      <c r="A30" s="23"/>
      <c r="B30" s="28" t="s">
        <v>128</v>
      </c>
      <c r="C30" s="25" t="s">
        <v>0</v>
      </c>
      <c r="D30" s="115">
        <f>'День 1'!Q30+'День 2'!O30+'День 3'!O30+'День 4'!P30+'День 5'!O30+'День 6'!P30+'День 7'!O30+'День 8'!Q30+'День 9'!O30+'День 10'!O30+'День 11'!P30+'День 12'!O30+'День 13'!P30+'День 14'!O30+'День 15'!P30+'День 16'!O30+'День 17'!O30+'День 18'!P30</f>
        <v>0.06</v>
      </c>
    </row>
    <row r="31" spans="1:4" ht="15.75">
      <c r="A31" s="74">
        <v>8</v>
      </c>
      <c r="B31" s="79" t="s">
        <v>129</v>
      </c>
      <c r="C31" s="76" t="s">
        <v>0</v>
      </c>
      <c r="D31" s="116">
        <f>D32+D33+D34+D35+D36+D37+D38+D39+D40+D41</f>
        <v>0.97878</v>
      </c>
    </row>
    <row r="32" spans="1:4" ht="15.75">
      <c r="A32" s="23"/>
      <c r="B32" s="26" t="s">
        <v>5</v>
      </c>
      <c r="C32" s="25" t="s">
        <v>0</v>
      </c>
      <c r="D32" s="115">
        <f>'День 1'!Q32+'День 2'!O32+'День 3'!O32+'День 4'!P32+'День 5'!O32+'День 6'!P32+'День 7'!O32+'День 8'!Q32+'День 9'!O32+'День 10'!O32+'День 11'!P32+'День 12'!O32+'День 13'!P32+'День 14'!O32+'День 15'!P32+'День 16'!O32+'День 17'!O32+'День 18'!P32</f>
        <v>0.0616</v>
      </c>
    </row>
    <row r="33" spans="1:4" ht="15.75">
      <c r="A33" s="23"/>
      <c r="B33" s="26" t="s">
        <v>58</v>
      </c>
      <c r="C33" s="25" t="s">
        <v>0</v>
      </c>
      <c r="D33" s="115">
        <f>'День 1'!Q33+'День 2'!O33+'День 3'!O33+'День 4'!P33+'День 5'!O33+'День 6'!P33+'День 7'!O33+'День 8'!Q33+'День 9'!O33+'День 10'!O33+'День 11'!P33+'День 12'!O33+'День 13'!P33+'День 14'!O33+'День 15'!P33+'День 16'!O33+'День 17'!O33+'День 18'!P33</f>
        <v>0.0405</v>
      </c>
    </row>
    <row r="34" spans="1:4" ht="15.75">
      <c r="A34" s="23"/>
      <c r="B34" s="26" t="s">
        <v>8</v>
      </c>
      <c r="C34" s="25" t="s">
        <v>0</v>
      </c>
      <c r="D34" s="115">
        <f>'День 1'!Q34+'День 2'!O34+'День 3'!O34+'День 4'!P34+'День 5'!O34+'День 6'!P34+'День 7'!O34+'День 8'!Q34+'День 9'!O34+'День 10'!O34+'День 11'!P34+'День 12'!O34+'День 13'!P34+'День 14'!O34+'День 15'!P34+'День 16'!O34+'День 17'!O34+'День 18'!P34</f>
        <v>0.2706</v>
      </c>
    </row>
    <row r="35" spans="1:4" ht="15.75">
      <c r="A35" s="23"/>
      <c r="B35" s="24" t="s">
        <v>18</v>
      </c>
      <c r="C35" s="25" t="s">
        <v>0</v>
      </c>
      <c r="D35" s="115">
        <f>'День 1'!Q35+'День 2'!O35+'День 3'!O35+'День 4'!P35+'День 5'!O35+'День 6'!P35+'День 7'!O35+'День 8'!Q35+'День 9'!O35+'День 10'!O35+'День 11'!P35+'День 12'!O35+'День 13'!P35+'День 14'!O35+'День 15'!P35+'День 16'!O35+'День 17'!O35+'День 18'!P35</f>
        <v>0</v>
      </c>
    </row>
    <row r="36" spans="1:4" ht="15.75">
      <c r="A36" s="23"/>
      <c r="B36" s="24" t="s">
        <v>24</v>
      </c>
      <c r="C36" s="25" t="s">
        <v>0</v>
      </c>
      <c r="D36" s="115">
        <f>'День 1'!Q36+'День 2'!O36+'День 3'!O36+'День 4'!P36+'День 5'!O36+'День 6'!P36+'День 7'!O36+'День 8'!Q36+'День 9'!O36+'День 10'!O36+'День 11'!P36+'День 12'!O36+'День 13'!P36+'День 14'!O36+'День 15'!P36+'День 16'!O36+'День 17'!O36+'День 18'!P36</f>
        <v>0.124</v>
      </c>
    </row>
    <row r="37" spans="1:4" ht="15.75">
      <c r="A37" s="23"/>
      <c r="B37" s="24" t="s">
        <v>34</v>
      </c>
      <c r="C37" s="25" t="s">
        <v>0</v>
      </c>
      <c r="D37" s="115">
        <f>'День 1'!Q37+'День 2'!O37+'День 3'!O37+'День 4'!P37+'День 5'!O37+'День 6'!P37+'День 7'!O37+'День 8'!Q37+'День 9'!O37+'День 10'!O37+'День 11'!P37+'День 12'!O37+'День 13'!P37+'День 14'!O37+'День 15'!P37+'День 16'!O37+'День 17'!O37+'День 18'!P37</f>
        <v>0.015</v>
      </c>
    </row>
    <row r="38" spans="1:4" ht="15.75">
      <c r="A38" s="23"/>
      <c r="B38" s="24" t="s">
        <v>36</v>
      </c>
      <c r="C38" s="25" t="s">
        <v>0</v>
      </c>
      <c r="D38" s="115">
        <f>'День 1'!Q38+'День 2'!O38+'День 3'!O38+'День 4'!P38+'День 5'!O38+'День 6'!P38+'День 7'!O38+'День 8'!Q38+'День 9'!O38+'День 10'!O38+'День 11'!P38+'День 12'!O38+'День 13'!P38+'День 14'!O38+'День 15'!P38+'День 16'!O38+'День 17'!O38+'День 18'!P38</f>
        <v>0</v>
      </c>
    </row>
    <row r="39" spans="1:4" ht="15.75">
      <c r="A39" s="23"/>
      <c r="B39" s="24" t="s">
        <v>37</v>
      </c>
      <c r="C39" s="25" t="s">
        <v>0</v>
      </c>
      <c r="D39" s="115">
        <f>'День 1'!Q39+'День 2'!O39+'День 3'!O39+'День 4'!P39+'День 5'!O39+'День 6'!P39+'День 7'!O39+'День 8'!Q39+'День 9'!O39+'День 10'!O39+'День 11'!P39+'День 12'!O39+'День 13'!P39+'День 14'!O39+'День 15'!P39+'День 16'!O39+'День 17'!O39+'День 18'!P39</f>
        <v>0.069</v>
      </c>
    </row>
    <row r="40" spans="1:4" ht="15.75">
      <c r="A40" s="23"/>
      <c r="B40" s="26" t="s">
        <v>38</v>
      </c>
      <c r="C40" s="25" t="s">
        <v>0</v>
      </c>
      <c r="D40" s="115">
        <f>'День 1'!Q40+'День 2'!O40+'День 3'!O40+'День 4'!P40+'День 5'!O40+'День 6'!P40+'День 7'!O40+'День 8'!Q40+'День 9'!O40+'День 10'!O40+'День 11'!P40+'День 12'!O40+'День 13'!P40+'День 14'!O40+'День 15'!P40+'День 16'!O40+'День 17'!O40+'День 18'!P40</f>
        <v>0.39808</v>
      </c>
    </row>
    <row r="41" spans="1:4" ht="15.75">
      <c r="A41" s="23"/>
      <c r="B41" s="26" t="s">
        <v>205</v>
      </c>
      <c r="C41" s="25" t="s">
        <v>0</v>
      </c>
      <c r="D41" s="115">
        <f>'День 1'!Q41+'День 2'!O41+'День 3'!O41+'День 4'!P41+'День 5'!O41+'День 6'!P41+'День 7'!O41+'День 8'!Q41+'День 9'!O41+'День 10'!O41+'День 11'!P41+'День 12'!O41+'День 13'!P41+'День 14'!O41+'День 15'!P41+'День 16'!O41+'День 17'!O41+'День 18'!P41</f>
        <v>0</v>
      </c>
    </row>
    <row r="42" spans="1:4" ht="15.75">
      <c r="A42" s="74">
        <v>9</v>
      </c>
      <c r="B42" s="76" t="s">
        <v>31</v>
      </c>
      <c r="C42" s="76" t="s">
        <v>0</v>
      </c>
      <c r="D42" s="116">
        <f>'День 1'!Q42+'День 2'!O42+'День 3'!O42+'День 4'!P42+'День 5'!O42+'День 6'!P42+'День 7'!O42+'День 8'!Q42+'День 9'!O42+'День 10'!O42+'День 11'!P42+'День 12'!O42+'День 13'!P42+'День 14'!O42+'День 15'!P42+'День 16'!O42+'День 17'!O42+'День 18'!P42</f>
        <v>0.158415</v>
      </c>
    </row>
    <row r="43" spans="1:4" ht="15.75">
      <c r="A43" s="74">
        <v>10</v>
      </c>
      <c r="B43" s="76" t="s">
        <v>39</v>
      </c>
      <c r="C43" s="76" t="s">
        <v>0</v>
      </c>
      <c r="D43" s="116">
        <f>'День 1'!Q43+'День 2'!O43+'День 3'!O43+'День 4'!P43+'День 5'!O43+'День 6'!P43+'День 7'!O43+'День 8'!Q43+'День 9'!O43+'День 10'!O43+'День 11'!P43+'День 12'!O43+'День 13'!P43+'День 14'!O43+'День 15'!P43+'День 16'!O43+'День 17'!O43+'День 18'!P43</f>
        <v>0.45182</v>
      </c>
    </row>
    <row r="44" spans="1:4" ht="15.75">
      <c r="A44" s="74">
        <v>11</v>
      </c>
      <c r="B44" s="76" t="s">
        <v>42</v>
      </c>
      <c r="C44" s="76" t="s">
        <v>0</v>
      </c>
      <c r="D44" s="116">
        <f>'День 1'!Q44+'День 2'!O44+'День 3'!O44+'День 4'!P44+'День 5'!O44+'День 6'!P44+'День 7'!O44+'День 8'!Q44+'День 9'!O44+'День 10'!O44+'День 11'!P44+'День 12'!O44+'День 13'!P44+'День 14'!O44+'День 15'!P44+'День 16'!O44+'День 17'!O44+'День 18'!P44</f>
        <v>0.048155</v>
      </c>
    </row>
    <row r="45" spans="1:4" ht="15.75">
      <c r="A45" s="74">
        <v>12</v>
      </c>
      <c r="B45" s="76" t="s">
        <v>25</v>
      </c>
      <c r="C45" s="76" t="s">
        <v>0</v>
      </c>
      <c r="D45" s="116">
        <f>'День 1'!Q45+'День 2'!O45+'День 3'!O45+'День 4'!P45+'День 5'!O45+'День 6'!P45+'День 7'!O45+'День 8'!Q45+'День 9'!O45+'День 10'!O45+'День 11'!P45+'День 12'!O45+'День 13'!P45+'День 14'!O45+'День 15'!P45+'День 16'!O45+'День 17'!O45+'День 18'!P45</f>
        <v>0.17985000000000004</v>
      </c>
    </row>
    <row r="46" spans="1:4" ht="15.75">
      <c r="A46" s="74">
        <v>13</v>
      </c>
      <c r="B46" s="76" t="s">
        <v>26</v>
      </c>
      <c r="C46" s="76" t="s">
        <v>0</v>
      </c>
      <c r="D46" s="116">
        <f>'День 1'!Q46+'День 2'!O46+'День 3'!O46+'День 4'!P46+'День 5'!O46+'День 6'!P46+'День 7'!O46+'День 8'!Q46+'День 9'!O46+'День 10'!O46+'День 11'!P46+'День 12'!O46+'День 13'!P46+'День 14'!O46+'День 15'!P46+'День 16'!O46+'День 17'!O46+'День 18'!P46</f>
        <v>0.22090000000000007</v>
      </c>
    </row>
    <row r="47" spans="1:4" ht="15.75">
      <c r="A47" s="74">
        <v>14</v>
      </c>
      <c r="B47" s="76" t="s">
        <v>44</v>
      </c>
      <c r="C47" s="76" t="s">
        <v>0</v>
      </c>
      <c r="D47" s="116">
        <f>'День 1'!Q47+'День 2'!O47+'День 3'!O47+'День 4'!P47+'День 5'!O47+'День 6'!P47+'День 7'!O47+'День 8'!Q47+'День 9'!O47+'День 10'!O47+'День 11'!P47+'День 12'!O47+'День 13'!P47+'День 14'!O47+'День 15'!P47+'День 16'!O47+'День 17'!O47+'День 18'!P47</f>
        <v>0.075</v>
      </c>
    </row>
    <row r="48" spans="1:4" ht="15.75">
      <c r="A48" s="74">
        <v>15</v>
      </c>
      <c r="B48" s="75" t="s">
        <v>130</v>
      </c>
      <c r="C48" s="76" t="s">
        <v>0</v>
      </c>
      <c r="D48" s="116">
        <f>D49+D50+D51+D52+D53</f>
        <v>3.23746</v>
      </c>
    </row>
    <row r="49" spans="1:4" ht="15.75">
      <c r="A49" s="23"/>
      <c r="B49" s="24" t="s">
        <v>207</v>
      </c>
      <c r="C49" s="25" t="s">
        <v>0</v>
      </c>
      <c r="D49" s="115">
        <f>'День 1'!Q49+'День 2'!O49+'День 3'!O49+'День 4'!P49+'День 5'!O49+'День 6'!P49+'День 7'!O49+'День 8'!Q49+'День 9'!O49+'День 10'!O49+'День 11'!P49+'День 12'!O49+'День 13'!P49+'День 14'!O49+'День 15'!P49+'День 16'!O49+'День 17'!O49+'День 18'!P49</f>
        <v>2.23746</v>
      </c>
    </row>
    <row r="50" spans="1:4" ht="15.75">
      <c r="A50" s="23"/>
      <c r="B50" s="24" t="s">
        <v>233</v>
      </c>
      <c r="C50" s="25" t="s">
        <v>0</v>
      </c>
      <c r="D50" s="115">
        <f>'День 1'!Q50+'День 2'!O50+'День 3'!O50+'День 4'!P50+'День 5'!O50+'День 6'!P50+'День 7'!O50+'День 8'!Q50+'День 9'!O50+'День 10'!O50+'День 11'!P50+'День 12'!O50+'День 13'!P50+'День 14'!O50+'День 15'!P50+'День 16'!O50+'День 17'!O50+'День 18'!P50</f>
        <v>1</v>
      </c>
    </row>
    <row r="51" spans="1:4" ht="15.75">
      <c r="A51" s="23"/>
      <c r="B51" s="24" t="s">
        <v>258</v>
      </c>
      <c r="C51" s="25" t="s">
        <v>0</v>
      </c>
      <c r="D51" s="115">
        <f>'День 1'!Q51+'День 2'!O51+'День 3'!O51+'День 4'!P51+'День 5'!O51+'День 6'!P51+'День 7'!O51+'День 8'!Q51+'День 9'!O51+'День 10'!O51+'День 11'!P51+'День 12'!O51+'День 13'!P51+'День 14'!O51+'День 15'!P51+'День 16'!O51+'День 17'!O51+'День 18'!P51</f>
        <v>0</v>
      </c>
    </row>
    <row r="52" spans="1:4" ht="15.75">
      <c r="A52" s="23"/>
      <c r="B52" s="24" t="s">
        <v>208</v>
      </c>
      <c r="C52" s="25" t="s">
        <v>0</v>
      </c>
      <c r="D52" s="115">
        <f>'День 1'!Q52+'День 2'!O52+'День 3'!O52+'День 4'!P52+'День 5'!O52+'День 6'!P52+'День 7'!O52+'День 8'!Q52+'День 9'!O52+'День 10'!O52+'День 11'!P52+'День 12'!O52+'День 13'!P52+'День 14'!O52+'День 15'!P52+'День 16'!O52+'День 17'!O52+'День 18'!P52</f>
        <v>0</v>
      </c>
    </row>
    <row r="53" spans="1:4" ht="15.75">
      <c r="A53" s="23"/>
      <c r="B53" s="26" t="s">
        <v>29</v>
      </c>
      <c r="C53" s="25" t="s">
        <v>0</v>
      </c>
      <c r="D53" s="115">
        <f>'День 1'!Q53+'День 2'!O53+'День 3'!O53+'День 4'!P53+'День 5'!O53+'День 6'!P53+'День 7'!O53+'День 8'!Q53+'День 9'!O53+'День 10'!O53+'День 11'!P53+'День 12'!O53+'День 13'!P53+'День 14'!O53+'День 15'!P53+'День 16'!O53+'День 17'!O53+'День 18'!P53</f>
        <v>0</v>
      </c>
    </row>
    <row r="54" spans="1:4" ht="15.75">
      <c r="A54" s="74">
        <v>16</v>
      </c>
      <c r="B54" s="76" t="s">
        <v>131</v>
      </c>
      <c r="C54" s="76" t="s">
        <v>0</v>
      </c>
      <c r="D54" s="116">
        <f>'День 1'!Q54+'День 2'!O54+'День 3'!O54+'День 4'!P54+'День 5'!O54+'День 6'!P54+'День 7'!O54+'День 8'!Q54+'День 9'!O54+'День 10'!O54+'День 11'!P54+'День 12'!O54+'День 13'!P54+'День 14'!O54+'День 15'!P54+'День 16'!O54+'День 17'!O54+'День 18'!P54</f>
        <v>0.07128</v>
      </c>
    </row>
    <row r="55" spans="1:4" ht="15.75">
      <c r="A55" s="74">
        <v>17</v>
      </c>
      <c r="B55" s="76" t="s">
        <v>132</v>
      </c>
      <c r="C55" s="76" t="s">
        <v>0</v>
      </c>
      <c r="D55" s="116">
        <f>'День 1'!Q55+'День 2'!O55+'День 3'!O55+'День 4'!P55+'День 5'!O55+'День 6'!P55+'День 7'!O55+'День 8'!Q55+'День 9'!O55+'День 10'!O55+'День 11'!P55+'День 12'!O55+'День 13'!P55+'День 14'!O55+'День 15'!P55+'День 16'!O55+'День 17'!O55+'День 18'!P55</f>
        <v>0.22955000000000003</v>
      </c>
    </row>
    <row r="56" spans="1:4" ht="15.75">
      <c r="A56" s="74">
        <v>18</v>
      </c>
      <c r="B56" s="76" t="s">
        <v>49</v>
      </c>
      <c r="C56" s="76" t="s">
        <v>0</v>
      </c>
      <c r="D56" s="116">
        <f>'День 1'!Q56+'День 2'!O56+'День 3'!O56+'День 4'!P56+'День 5'!O56+'День 6'!P56+'День 7'!O56+'День 8'!Q56+'День 9'!O56+'День 10'!O56+'День 11'!P56+'День 12'!O56+'День 13'!P56+'День 14'!O56+'День 15'!P56+'День 16'!O56+'День 17'!O56+'День 18'!P56</f>
        <v>0.012000000000000004</v>
      </c>
    </row>
    <row r="57" spans="1:4" ht="15.75">
      <c r="A57" s="74">
        <v>19</v>
      </c>
      <c r="B57" s="76" t="s">
        <v>10</v>
      </c>
      <c r="C57" s="76" t="s">
        <v>0</v>
      </c>
      <c r="D57" s="116">
        <f>'День 1'!Q57+'День 2'!O57+'День 3'!O57+'День 4'!P57+'День 5'!O57+'День 6'!P57+'День 7'!O57+'День 8'!Q57+'День 9'!O57+'День 10'!O57+'День 11'!P57+'День 12'!O57+'День 13'!P57+'День 14'!O57+'День 15'!P57+'День 16'!O57+'День 17'!O57+'День 18'!P57</f>
        <v>0.0072</v>
      </c>
    </row>
    <row r="58" spans="1:4" ht="15.75">
      <c r="A58" s="74">
        <v>20</v>
      </c>
      <c r="B58" s="76" t="s">
        <v>17</v>
      </c>
      <c r="C58" s="76" t="s">
        <v>0</v>
      </c>
      <c r="D58" s="116">
        <f>'День 1'!Q58+'День 2'!O58+'День 3'!O58+'День 4'!P58+'День 5'!O58+'День 6'!P58+'День 7'!O58+'День 8'!Q58+'День 9'!O58+'День 10'!O58+'День 11'!P58+'День 12'!O58+'День 13'!P58+'День 14'!O58+'День 15'!P58+'День 16'!O58+'День 17'!O58+'День 18'!P58</f>
        <v>0.0072</v>
      </c>
    </row>
    <row r="59" spans="1:4" ht="15.75">
      <c r="A59" s="74">
        <v>21</v>
      </c>
      <c r="B59" s="79" t="s">
        <v>133</v>
      </c>
      <c r="C59" s="76" t="s">
        <v>0</v>
      </c>
      <c r="D59" s="116">
        <f>D60+D61+D62+D63+D64+D65</f>
        <v>3.0239999999999996</v>
      </c>
    </row>
    <row r="60" spans="1:4" ht="15.75">
      <c r="A60" s="23"/>
      <c r="B60" s="24" t="s">
        <v>1</v>
      </c>
      <c r="C60" s="25" t="s">
        <v>0</v>
      </c>
      <c r="D60" s="115">
        <f>'День 1'!Q60+'День 2'!O60+'День 3'!O60+'День 4'!P60+'День 5'!O60+'День 6'!P60+'День 7'!O60+'День 8'!Q60+'День 9'!O60+'День 10'!O60+'День 11'!P60+'День 12'!O60+'День 13'!P60+'День 14'!O60+'День 15'!P60+'День 16'!O60+'День 17'!O60+'День 18'!P60</f>
        <v>1.3499999999999999</v>
      </c>
    </row>
    <row r="61" spans="1:4" ht="15.75">
      <c r="A61" s="23"/>
      <c r="B61" s="26" t="s">
        <v>3</v>
      </c>
      <c r="C61" s="25" t="s">
        <v>0</v>
      </c>
      <c r="D61" s="115">
        <f>'День 1'!Q61+'День 2'!O61+'День 3'!O61+'День 4'!P61+'День 5'!O61+'День 6'!P61+'День 7'!O61+'День 8'!Q61+'День 9'!O61+'День 10'!O61+'День 11'!P61+'День 12'!O61+'День 13'!P61+'День 14'!O61+'День 15'!P61+'День 16'!O61+'День 17'!O61+'День 18'!P61</f>
        <v>0</v>
      </c>
    </row>
    <row r="62" spans="1:4" ht="15.75">
      <c r="A62" s="23"/>
      <c r="B62" s="26" t="s">
        <v>206</v>
      </c>
      <c r="C62" s="25" t="s">
        <v>0</v>
      </c>
      <c r="D62" s="115">
        <f>'День 1'!Q62+'День 2'!O62+'День 3'!O62+'День 4'!P62+'День 5'!O62+'День 6'!P62+'День 7'!O62+'День 8'!Q62+'День 9'!O62+'День 10'!O62+'День 11'!P62+'День 12'!O62+'День 13'!P62+'День 14'!O62+'День 15'!P62+'День 16'!O62+'День 17'!O62+'День 18'!P62</f>
        <v>0</v>
      </c>
    </row>
    <row r="63" spans="1:4" ht="15.75">
      <c r="A63" s="23"/>
      <c r="B63" s="24" t="s">
        <v>21</v>
      </c>
      <c r="C63" s="25" t="s">
        <v>0</v>
      </c>
      <c r="D63" s="115">
        <f>'День 1'!Q63+'День 2'!O63+'День 3'!O63+'День 4'!P63+'День 5'!O63+'День 6'!P63+'День 7'!O63+'День 8'!Q63+'День 9'!O63+'День 10'!O63+'День 11'!P63+'День 12'!O63+'День 13'!P63+'День 14'!O63+'День 15'!P63+'День 16'!O63+'День 17'!O63+'День 18'!P63</f>
        <v>0.064</v>
      </c>
    </row>
    <row r="64" spans="1:4" ht="15.75">
      <c r="A64" s="23"/>
      <c r="B64" s="24" t="s">
        <v>51</v>
      </c>
      <c r="C64" s="25" t="s">
        <v>0</v>
      </c>
      <c r="D64" s="115">
        <f>'День 1'!Q64+'День 2'!O64+'День 3'!O64+'День 4'!P64+'День 5'!O64+'День 6'!P64+'День 7'!O64+'День 8'!Q64+'День 9'!O64+'День 10'!O64+'День 11'!P64+'День 12'!O64+'День 13'!P64+'День 14'!O64+'День 15'!P64+'День 16'!O64+'День 17'!O64+'День 18'!P64</f>
        <v>1.5499999999999998</v>
      </c>
    </row>
    <row r="65" spans="1:4" ht="15.75">
      <c r="A65" s="23"/>
      <c r="B65" s="28" t="s">
        <v>54</v>
      </c>
      <c r="C65" s="25" t="s">
        <v>0</v>
      </c>
      <c r="D65" s="115">
        <f>'День 1'!Q65+'День 2'!O65+'День 3'!O65+'День 4'!P65+'День 5'!O65+'День 6'!P65+'День 7'!O65+'День 8'!Q65+'День 9'!O65+'День 10'!O65+'День 11'!P65+'День 12'!O65+'День 13'!P65+'День 14'!O65+'День 15'!P65+'День 16'!O65+'День 17'!O65+'День 18'!P65</f>
        <v>0.06</v>
      </c>
    </row>
    <row r="66" spans="1:4" ht="15.75">
      <c r="A66" s="74">
        <v>22</v>
      </c>
      <c r="B66" s="79" t="s">
        <v>134</v>
      </c>
      <c r="C66" s="76" t="s">
        <v>0</v>
      </c>
      <c r="D66" s="116">
        <f>D67+D68+D69+D70+D71</f>
        <v>0.27999999999999997</v>
      </c>
    </row>
    <row r="67" spans="1:4" ht="15.75">
      <c r="A67" s="23"/>
      <c r="B67" s="26" t="s">
        <v>2</v>
      </c>
      <c r="C67" s="25" t="s">
        <v>0</v>
      </c>
      <c r="D67" s="115">
        <f>'День 1'!Q67+'День 2'!O67+'День 3'!O67+'День 4'!P67+'День 5'!O67+'День 6'!P67+'День 7'!O67+'День 8'!Q67+'День 9'!O67+'День 10'!O67+'День 11'!P67+'День 12'!O67+'День 13'!P67+'День 14'!O67+'День 15'!P67+'День 16'!O67+'День 17'!O67+'День 18'!P67</f>
        <v>0.18</v>
      </c>
    </row>
    <row r="68" spans="1:4" ht="15.75">
      <c r="A68" s="23"/>
      <c r="B68" s="26" t="s">
        <v>9</v>
      </c>
      <c r="C68" s="25" t="s">
        <v>0</v>
      </c>
      <c r="D68" s="115">
        <f>'День 1'!Q68+'День 2'!O68+'День 3'!O68+'День 4'!P68+'День 5'!O68+'День 6'!P68+'День 7'!O68+'День 8'!Q68+'День 9'!O68+'День 10'!O68+'День 11'!P68+'День 12'!O68+'День 13'!P68+'День 14'!O68+'День 15'!P68+'День 16'!O68+'День 17'!O68+'День 18'!P68</f>
        <v>0.06</v>
      </c>
    </row>
    <row r="69" spans="1:4" ht="15.75">
      <c r="A69" s="23"/>
      <c r="B69" s="26" t="s">
        <v>61</v>
      </c>
      <c r="C69" s="25" t="s">
        <v>0</v>
      </c>
      <c r="D69" s="115">
        <f>'День 1'!Q69+'День 2'!O69+'День 3'!O69+'День 4'!P69+'День 5'!O69+'День 6'!P69+'День 7'!O69+'День 8'!Q69+'День 9'!O69+'День 10'!O69+'День 11'!P69+'День 12'!O69+'День 13'!P69+'День 14'!O69+'День 15'!P69+'День 16'!O69+'День 17'!O69+'День 18'!P69</f>
        <v>0.04</v>
      </c>
    </row>
    <row r="70" spans="1:4" ht="15.75">
      <c r="A70" s="23"/>
      <c r="B70" s="24" t="s">
        <v>50</v>
      </c>
      <c r="C70" s="25" t="s">
        <v>0</v>
      </c>
      <c r="D70" s="115">
        <f>'День 1'!Q70+'День 2'!O70+'День 3'!O70+'День 4'!P70+'День 5'!O70+'День 6'!P70+'День 7'!O70+'День 8'!Q70+'День 9'!O70+'День 10'!O70+'День 11'!P70+'День 12'!O70+'День 13'!P70+'День 14'!O70+'День 15'!P70+'День 16'!O70+'День 17'!O70+'День 18'!P70</f>
        <v>0</v>
      </c>
    </row>
    <row r="71" spans="1:4" ht="15.75">
      <c r="A71" s="23"/>
      <c r="B71" s="24" t="s">
        <v>15</v>
      </c>
      <c r="C71" s="25" t="s">
        <v>0</v>
      </c>
      <c r="D71" s="115">
        <f>'День 1'!Q71+'День 2'!O71+'День 3'!O71+'День 4'!P71+'День 5'!O71+'День 6'!P71+'День 7'!O71+'День 8'!Q71+'День 9'!O71+'День 10'!O71+'День 11'!P71+'День 12'!O71+'День 13'!P71+'День 14'!O71+'День 15'!P71+'День 16'!O71+'День 17'!O71+'День 18'!P71</f>
        <v>0</v>
      </c>
    </row>
    <row r="72" spans="1:4" ht="15.75">
      <c r="A72" s="74">
        <v>23</v>
      </c>
      <c r="B72" s="76" t="s">
        <v>12</v>
      </c>
      <c r="C72" s="76" t="s">
        <v>0</v>
      </c>
      <c r="D72" s="116">
        <f>'День 1'!Q72+'День 2'!O72+'День 3'!O72+'День 4'!P72+'День 5'!O72+'День 6'!P72+'День 7'!O72+'День 8'!Q72+'День 9'!O72+'День 10'!O72+'День 11'!P72+'День 12'!O72+'День 13'!P72+'День 14'!O72+'День 15'!P72+'День 16'!O72+'День 17'!O72+'День 18'!P72</f>
        <v>2.4540300000000004</v>
      </c>
    </row>
    <row r="73" spans="1:4" ht="15.75">
      <c r="A73" s="74">
        <v>24</v>
      </c>
      <c r="B73" s="79" t="s">
        <v>135</v>
      </c>
      <c r="C73" s="76" t="s">
        <v>0</v>
      </c>
      <c r="D73" s="116">
        <f>D74+D75+D76+D77+D78+D79+D80+D81+D82+D83</f>
        <v>2.7824500000000003</v>
      </c>
    </row>
    <row r="74" spans="1:4" ht="15.75">
      <c r="A74" s="23"/>
      <c r="B74" s="24" t="s">
        <v>11</v>
      </c>
      <c r="C74" s="25" t="s">
        <v>0</v>
      </c>
      <c r="D74" s="115">
        <f>'День 1'!Q74+'День 2'!O74+'День 3'!O74+'День 4'!P74+'День 5'!O74+'День 6'!P74+'День 7'!O74+'День 8'!Q74+'День 9'!O74+'День 10'!O74+'День 11'!P74+'День 12'!O74+'День 13'!P74+'День 14'!O74+'День 15'!P74+'День 16'!O74+'День 17'!O74+'День 18'!P74</f>
        <v>0.9885200000000001</v>
      </c>
    </row>
    <row r="75" spans="1:4" ht="15.75">
      <c r="A75" s="23"/>
      <c r="B75" s="24" t="s">
        <v>22</v>
      </c>
      <c r="C75" s="25" t="s">
        <v>0</v>
      </c>
      <c r="D75" s="115">
        <f>'День 1'!Q75+'День 2'!O75+'День 3'!O75+'День 4'!P75+'День 5'!O75+'День 6'!P75+'День 7'!O75+'День 8'!Q75+'День 9'!O75+'День 10'!O75+'День 11'!P75+'День 12'!O75+'День 13'!P75+'День 14'!O75+'День 15'!P75+'День 16'!O75+'День 17'!O75+'День 18'!P75</f>
        <v>0.3884300000000001</v>
      </c>
    </row>
    <row r="76" spans="1:4" ht="15.75">
      <c r="A76" s="23"/>
      <c r="B76" s="24" t="s">
        <v>30</v>
      </c>
      <c r="C76" s="25" t="s">
        <v>0</v>
      </c>
      <c r="D76" s="115">
        <f>'День 1'!Q76+'День 2'!O76+'День 3'!O76+'День 4'!P76+'День 5'!O76+'День 6'!P76+'День 7'!O76+'День 8'!Q76+'День 9'!O76+'День 10'!O76+'День 11'!P76+'День 12'!O76+'День 13'!P76+'День 14'!O76+'День 15'!P76+'День 16'!O76+'День 17'!O76+'День 18'!P76</f>
        <v>0.3412</v>
      </c>
    </row>
    <row r="77" spans="1:4" ht="15.75">
      <c r="A77" s="23"/>
      <c r="B77" s="24" t="s">
        <v>40</v>
      </c>
      <c r="C77" s="25" t="s">
        <v>0</v>
      </c>
      <c r="D77" s="115">
        <f>'День 1'!Q77+'День 2'!O77+'День 3'!O77+'День 4'!P77+'День 5'!O77+'День 6'!P77+'День 7'!O77+'День 8'!Q77+'День 9'!O77+'День 10'!O77+'День 11'!P77+'День 12'!O77+'День 13'!P77+'День 14'!O77+'День 15'!P77+'День 16'!O77+'День 17'!O77+'День 18'!P77</f>
        <v>0.138</v>
      </c>
    </row>
    <row r="78" spans="1:4" ht="15.75">
      <c r="A78" s="23"/>
      <c r="B78" s="24" t="s">
        <v>32</v>
      </c>
      <c r="C78" s="25" t="s">
        <v>0</v>
      </c>
      <c r="D78" s="115">
        <f>'День 1'!Q78+'День 2'!O78+'День 3'!O78+'День 4'!P78+'День 5'!O78+'День 6'!P78+'День 7'!O78+'День 8'!Q78+'День 9'!O78+'День 10'!O78+'День 11'!P78+'День 12'!O78+'День 13'!P78+'День 14'!O78+'День 15'!P78+'День 16'!O78+'День 17'!O78+'День 18'!P78</f>
        <v>0.3822</v>
      </c>
    </row>
    <row r="79" spans="1:4" ht="15.75">
      <c r="A79" s="23"/>
      <c r="B79" s="32" t="s">
        <v>46</v>
      </c>
      <c r="C79" s="25" t="s">
        <v>0</v>
      </c>
      <c r="D79" s="115">
        <f>'День 1'!Q79+'День 2'!O79+'День 3'!O79+'День 4'!P79+'День 5'!O79+'День 6'!P79+'День 7'!O79+'День 8'!Q79+'День 9'!O79+'День 10'!O79+'День 11'!P79+'День 12'!O79+'День 13'!P79+'День 14'!O79+'День 15'!P79+'День 16'!O79+'День 17'!O79+'День 18'!P79</f>
        <v>0.3042</v>
      </c>
    </row>
    <row r="80" spans="1:4" ht="15.75">
      <c r="A80" s="23"/>
      <c r="B80" s="26" t="s">
        <v>217</v>
      </c>
      <c r="C80" s="25" t="s">
        <v>0</v>
      </c>
      <c r="D80" s="115">
        <f>'День 1'!Q80+'День 2'!O80+'День 3'!O80+'День 4'!P80+'День 5'!O80+'День 6'!P80+'День 7'!O80+'День 8'!Q80+'День 9'!O80+'День 10'!O80+'День 11'!P80+'День 12'!O80+'День 13'!P80+'День 14'!O80+'День 15'!P80+'День 16'!O80+'День 17'!O80+'День 18'!P80</f>
        <v>0.0204</v>
      </c>
    </row>
    <row r="81" spans="1:4" ht="15.75">
      <c r="A81" s="23"/>
      <c r="B81" s="26" t="s">
        <v>86</v>
      </c>
      <c r="C81" s="25" t="s">
        <v>0</v>
      </c>
      <c r="D81" s="115">
        <f>'День 1'!Q81+'День 2'!O81+'День 3'!O81+'День 4'!P81+'День 5'!O81+'День 6'!P81+'День 7'!O81+'День 8'!Q81+'День 9'!O81+'День 10'!O81+'День 11'!P81+'День 12'!O81+'День 13'!P81+'День 14'!O81+'День 15'!P81+'День 16'!O81+'День 17'!O81+'День 18'!P81</f>
        <v>0</v>
      </c>
    </row>
    <row r="82" spans="1:4" ht="15.75">
      <c r="A82" s="23"/>
      <c r="B82" s="24" t="s">
        <v>33</v>
      </c>
      <c r="C82" s="25" t="s">
        <v>0</v>
      </c>
      <c r="D82" s="115">
        <f>'День 1'!Q82+'День 2'!O82+'День 3'!O82+'День 4'!P82+'День 5'!O82+'День 6'!P82+'День 7'!O82+'День 8'!Q82+'День 9'!O82+'День 10'!O82+'День 11'!P82+'День 12'!O82+'День 13'!P82+'День 14'!O82+'День 15'!P82+'День 16'!O82+'День 17'!O82+'День 18'!P82</f>
        <v>0.1005</v>
      </c>
    </row>
    <row r="83" spans="1:4" ht="15.75">
      <c r="A83" s="23"/>
      <c r="B83" s="24" t="s">
        <v>45</v>
      </c>
      <c r="C83" s="25" t="s">
        <v>0</v>
      </c>
      <c r="D83" s="115">
        <f>'День 1'!Q83+'День 2'!O83+'День 3'!O83+'День 4'!P83+'День 5'!O83+'День 6'!P83+'День 7'!O83+'День 8'!Q83+'День 9'!O83+'День 10'!O83+'День 11'!P83+'День 12'!O83+'День 13'!P83+'День 14'!O83+'День 15'!P83+'День 16'!O83+'День 17'!O83+'День 18'!P83</f>
        <v>0.11900000000000002</v>
      </c>
    </row>
    <row r="84" spans="1:4" ht="15.75">
      <c r="A84" s="80">
        <v>25</v>
      </c>
      <c r="B84" s="81" t="s">
        <v>141</v>
      </c>
      <c r="C84" s="76" t="s">
        <v>0</v>
      </c>
      <c r="D84" s="116">
        <f>D85+D86+D87+D88</f>
        <v>0</v>
      </c>
    </row>
    <row r="85" spans="1:4" ht="15.75">
      <c r="A85" s="34"/>
      <c r="B85" s="32" t="s">
        <v>142</v>
      </c>
      <c r="C85" s="25" t="s">
        <v>0</v>
      </c>
      <c r="D85" s="115">
        <f>'День 1'!Q85+'День 2'!O85+'День 3'!O85+'День 4'!P85+'День 5'!O85+'День 6'!P85+'День 7'!O85+'День 8'!Q85+'День 9'!O85+'День 10'!O85+'День 11'!P85+'День 12'!O85+'День 13'!P85+'День 14'!O85+'День 15'!P85+'День 16'!O85+'День 17'!O85+'День 18'!P85</f>
        <v>0</v>
      </c>
    </row>
    <row r="86" spans="1:4" ht="15.75">
      <c r="A86" s="34"/>
      <c r="B86" s="32" t="s">
        <v>212</v>
      </c>
      <c r="C86" s="25" t="s">
        <v>0</v>
      </c>
      <c r="D86" s="115">
        <f>'День 1'!Q86+'День 2'!O86+'День 3'!O86+'День 4'!P86+'День 5'!O86+'День 6'!P86+'День 7'!O86+'День 8'!Q86+'День 9'!O86+'День 10'!O86+'День 11'!P86+'День 12'!O86+'День 13'!P86+'День 14'!O86+'День 15'!P86+'День 16'!O86+'День 17'!O86+'День 18'!P86</f>
        <v>0</v>
      </c>
    </row>
    <row r="87" spans="1:4" ht="15.75">
      <c r="A87" s="23"/>
      <c r="B87" s="24" t="s">
        <v>204</v>
      </c>
      <c r="C87" s="25" t="s">
        <v>0</v>
      </c>
      <c r="D87" s="115">
        <f>'День 1'!Q87+'День 2'!O87+'День 3'!O87+'День 4'!P87+'День 5'!O87+'День 6'!P87+'День 7'!O87+'День 8'!Q87+'День 9'!O87+'День 10'!O87+'День 11'!P87+'День 12'!O87+'День 13'!P87+'День 14'!O87+'День 15'!P87+'День 16'!O87+'День 17'!O87+'День 18'!P87</f>
        <v>0</v>
      </c>
    </row>
    <row r="88" spans="1:4" ht="15.75">
      <c r="A88" s="35"/>
      <c r="B88" s="36" t="s">
        <v>57</v>
      </c>
      <c r="C88" s="25" t="s">
        <v>0</v>
      </c>
      <c r="D88" s="115">
        <f>'День 1'!Q88+'День 2'!O88+'День 3'!O88+'День 4'!P88+'День 5'!O88+'День 6'!P88+'День 7'!O88+'День 8'!Q88+'День 9'!O88+'День 10'!O88+'День 11'!P88+'День 12'!O88+'День 13'!P88+'День 14'!O88+'День 15'!P88+'День 16'!O88+'День 17'!O88+'День 18'!P88</f>
        <v>0</v>
      </c>
    </row>
    <row r="89" spans="1:4" ht="15.75">
      <c r="A89" s="80">
        <v>26</v>
      </c>
      <c r="B89" s="81" t="s">
        <v>144</v>
      </c>
      <c r="C89" s="76" t="s">
        <v>0</v>
      </c>
      <c r="D89" s="116">
        <f>D90+D91</f>
        <v>3.600000000000001</v>
      </c>
    </row>
    <row r="90" spans="1:4" ht="15.75">
      <c r="A90" s="23"/>
      <c r="B90" s="26" t="s">
        <v>41</v>
      </c>
      <c r="C90" s="25" t="s">
        <v>0</v>
      </c>
      <c r="D90" s="115">
        <f>'День 1'!Q90+'День 2'!O90+'День 3'!O90+'День 4'!P90+'День 5'!O90+'День 6'!P90+'День 7'!O90+'День 8'!Q90+'День 9'!O90+'День 10'!O90+'День 11'!P90+'День 12'!O90+'День 13'!P90+'День 14'!O90+'День 15'!P90+'День 16'!O90+'День 17'!O90+'День 18'!P90</f>
        <v>3.600000000000001</v>
      </c>
    </row>
    <row r="91" spans="1:4" ht="15.75">
      <c r="A91" s="23"/>
      <c r="B91" s="26" t="s">
        <v>75</v>
      </c>
      <c r="C91" s="25" t="s">
        <v>0</v>
      </c>
      <c r="D91" s="115">
        <f>'День 1'!Q91+'День 2'!O91+'День 3'!O91+'День 4'!P91+'День 5'!O91+'День 6'!P91+'День 7'!O91+'День 8'!Q91+'День 9'!O91+'День 10'!O91+'День 11'!P91+'День 12'!O91+'День 13'!P91+'День 14'!O91+'День 15'!P91+'День 16'!O91+'День 17'!O91+'День 18'!P91</f>
        <v>0</v>
      </c>
    </row>
    <row r="92" spans="1:4" ht="15.75">
      <c r="A92" s="74">
        <v>27</v>
      </c>
      <c r="B92" s="83" t="s">
        <v>95</v>
      </c>
      <c r="C92" s="76" t="s">
        <v>0</v>
      </c>
      <c r="D92" s="116">
        <f>'День 1'!Q92+'День 2'!O92+'День 3'!O92+'День 4'!P92+'День 5'!O92+'День 6'!P92+'День 7'!O92+'День 8'!Q92+'День 9'!O92+'День 10'!O92+'День 11'!P92+'День 12'!O92+'День 13'!P92+'День 14'!O92+'День 15'!P92+'День 16'!O92+'День 17'!O92+'День 18'!P92</f>
        <v>0.00315</v>
      </c>
    </row>
    <row r="93" spans="1:4" ht="15.75">
      <c r="A93" s="74">
        <v>28</v>
      </c>
      <c r="B93" s="83" t="s">
        <v>306</v>
      </c>
      <c r="C93" s="76" t="s">
        <v>210</v>
      </c>
      <c r="D93" s="116">
        <f>'День 1'!Q93+'День 2'!O93+'День 3'!O93+'День 4'!P93+'День 5'!O93+'День 6'!P93+'День 7'!O93+'День 8'!Q93+'День 9'!O93+'День 10'!O93+'День 11'!P93+'День 12'!O93+'День 13'!P93+'День 14'!O93+'День 15'!P93+'День 16'!O93+'День 17'!O93+'День 18'!P93</f>
        <v>2</v>
      </c>
    </row>
    <row r="94" spans="1:4" ht="15.75">
      <c r="A94" s="74">
        <v>29</v>
      </c>
      <c r="B94" s="76" t="s">
        <v>52</v>
      </c>
      <c r="C94" s="76" t="s">
        <v>0</v>
      </c>
      <c r="D94" s="116">
        <f>'День 1'!Q94+'День 2'!O94+'День 3'!O94+'День 4'!P94+'День 5'!O94+'День 6'!P94+'День 7'!O94+'День 8'!Q94+'День 9'!O94+'День 10'!O94+'День 11'!P94+'День 12'!O94+'День 13'!P94+'День 14'!O94+'День 15'!P94+'День 16'!O94+'День 17'!O94+'День 18'!P94</f>
        <v>0.60871</v>
      </c>
    </row>
    <row r="95" ht="15.75">
      <c r="D95" s="117">
        <v>0.046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L108"/>
  <sheetViews>
    <sheetView zoomScale="90" zoomScaleNormal="90" zoomScaleSheetLayoutView="90" zoomScalePageLayoutView="0" workbookViewId="0" topLeftCell="A1">
      <pane xSplit="3" ySplit="4" topLeftCell="D93" activePane="bottomRight" state="frozen"/>
      <selection pane="topLeft" activeCell="B2" sqref="B2"/>
      <selection pane="topRight" activeCell="B2" sqref="B2"/>
      <selection pane="bottomLeft" activeCell="B2" sqref="B2"/>
      <selection pane="bottomRight" activeCell="Z99" sqref="Z99"/>
    </sheetView>
  </sheetViews>
  <sheetFormatPr defaultColWidth="9.140625" defaultRowHeight="15"/>
  <cols>
    <col min="1" max="1" width="3.00390625" style="37" customWidth="1"/>
    <col min="2" max="2" width="24.421875" style="37" customWidth="1"/>
    <col min="3" max="3" width="2.8515625" style="37" customWidth="1"/>
    <col min="4" max="5" width="5.421875" style="37" customWidth="1"/>
    <col min="6" max="6" width="6.00390625" style="37" customWidth="1"/>
    <col min="7" max="7" width="6.8515625" style="37" customWidth="1"/>
    <col min="8" max="11" width="5.421875" style="37" customWidth="1"/>
    <col min="12" max="12" width="5.8515625" style="37" customWidth="1"/>
    <col min="13" max="13" width="5.57421875" style="37" customWidth="1"/>
    <col min="14" max="14" width="6.00390625" style="37" customWidth="1"/>
    <col min="15" max="15" width="6.421875" style="37" customWidth="1"/>
    <col min="16" max="16" width="5.7109375" style="37" customWidth="1"/>
    <col min="17" max="17" width="6.00390625" style="37" customWidth="1"/>
    <col min="18" max="18" width="6.421875" style="37" hidden="1" customWidth="1"/>
    <col min="19" max="19" width="5.421875" style="37" hidden="1" customWidth="1"/>
    <col min="20" max="21" width="5.7109375" style="37" customWidth="1"/>
    <col min="22" max="22" width="5.421875" style="37" customWidth="1"/>
    <col min="23" max="23" width="5.28125" style="37" customWidth="1"/>
    <col min="24" max="24" width="5.8515625" style="37" hidden="1" customWidth="1"/>
    <col min="25" max="25" width="6.00390625" style="37" hidden="1" customWidth="1"/>
    <col min="26" max="29" width="5.421875" style="37" customWidth="1"/>
    <col min="30" max="30" width="6.00390625" style="49" hidden="1" customWidth="1"/>
    <col min="31" max="31" width="6.140625" style="49" hidden="1" customWidth="1"/>
    <col min="32" max="33" width="5.421875" style="4" hidden="1" customWidth="1"/>
    <col min="34" max="34" width="5.57421875" style="37" hidden="1" customWidth="1"/>
    <col min="35" max="35" width="6.57421875" style="37" hidden="1" customWidth="1"/>
    <col min="36" max="36" width="9.421875" style="37" customWidth="1"/>
    <col min="37" max="37" width="8.57421875" style="37" customWidth="1"/>
    <col min="38" max="38" width="7.28125" style="37" customWidth="1"/>
  </cols>
  <sheetData>
    <row r="1" spans="1:38" ht="28.5" customHeight="1">
      <c r="A1" s="14"/>
      <c r="B1" s="15" t="s">
        <v>148</v>
      </c>
      <c r="C1" s="16"/>
      <c r="D1" s="145"/>
      <c r="E1" s="146"/>
      <c r="F1" s="146"/>
      <c r="G1" s="146"/>
      <c r="H1" s="146"/>
      <c r="I1" s="147"/>
      <c r="J1" s="145"/>
      <c r="K1" s="147"/>
      <c r="L1" s="145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52"/>
      <c r="Y1" s="153"/>
      <c r="Z1" s="153"/>
      <c r="AA1" s="153"/>
      <c r="AB1" s="154"/>
      <c r="AC1" s="154"/>
      <c r="AD1" s="154"/>
      <c r="AE1" s="154"/>
      <c r="AF1" s="154"/>
      <c r="AG1" s="154"/>
      <c r="AH1" s="154"/>
      <c r="AI1" s="155"/>
      <c r="AJ1" s="158" t="s">
        <v>149</v>
      </c>
      <c r="AK1" s="159"/>
      <c r="AL1" s="156" t="s">
        <v>109</v>
      </c>
    </row>
    <row r="2" spans="1:38" s="2" customFormat="1" ht="60" customHeight="1">
      <c r="A2" s="17"/>
      <c r="B2" s="51" t="s">
        <v>164</v>
      </c>
      <c r="C2" s="18"/>
      <c r="D2" s="148"/>
      <c r="E2" s="149"/>
      <c r="F2" s="148"/>
      <c r="G2" s="149"/>
      <c r="H2" s="148"/>
      <c r="I2" s="149"/>
      <c r="J2" s="150"/>
      <c r="K2" s="151"/>
      <c r="L2" s="148"/>
      <c r="M2" s="149"/>
      <c r="N2" s="148"/>
      <c r="O2" s="149"/>
      <c r="P2" s="148"/>
      <c r="Q2" s="149"/>
      <c r="R2" s="148"/>
      <c r="S2" s="149"/>
      <c r="T2" s="150"/>
      <c r="U2" s="151"/>
      <c r="V2" s="148"/>
      <c r="W2" s="149"/>
      <c r="X2" s="148"/>
      <c r="Y2" s="149"/>
      <c r="Z2" s="150"/>
      <c r="AA2" s="151"/>
      <c r="AB2" s="150"/>
      <c r="AC2" s="151"/>
      <c r="AD2" s="150"/>
      <c r="AE2" s="151"/>
      <c r="AF2" s="150"/>
      <c r="AG2" s="151"/>
      <c r="AH2" s="148"/>
      <c r="AI2" s="149"/>
      <c r="AJ2" s="70" t="s">
        <v>71</v>
      </c>
      <c r="AK2" s="69" t="s">
        <v>72</v>
      </c>
      <c r="AL2" s="157"/>
    </row>
    <row r="3" spans="1:38" ht="15.75">
      <c r="A3" s="19"/>
      <c r="B3" s="20" t="s">
        <v>68</v>
      </c>
      <c r="C3" s="21"/>
      <c r="D3" s="38"/>
      <c r="E3" s="38"/>
      <c r="F3" s="38"/>
      <c r="G3" s="38"/>
      <c r="H3" s="38"/>
      <c r="I3" s="38"/>
      <c r="J3" s="6"/>
      <c r="K3" s="38"/>
      <c r="L3" s="38"/>
      <c r="M3" s="38"/>
      <c r="N3" s="38"/>
      <c r="O3" s="38"/>
      <c r="P3" s="38"/>
      <c r="Q3" s="39"/>
      <c r="R3" s="39"/>
      <c r="S3" s="39"/>
      <c r="T3" s="6"/>
      <c r="U3" s="6"/>
      <c r="V3" s="6"/>
      <c r="W3" s="7"/>
      <c r="X3" s="38"/>
      <c r="Y3" s="38"/>
      <c r="Z3" s="6"/>
      <c r="AA3" s="6"/>
      <c r="AB3" s="6"/>
      <c r="AC3" s="6"/>
      <c r="AD3" s="6"/>
      <c r="AE3" s="6"/>
      <c r="AF3" s="6"/>
      <c r="AG3" s="6"/>
      <c r="AH3" s="6"/>
      <c r="AI3" s="8"/>
      <c r="AJ3" s="61" t="s">
        <v>165</v>
      </c>
      <c r="AK3" s="61" t="s">
        <v>165</v>
      </c>
      <c r="AL3" s="62">
        <f>AJ3+AK3</f>
        <v>0</v>
      </c>
    </row>
    <row r="4" spans="1:38" ht="15">
      <c r="A4" s="19"/>
      <c r="B4" s="20" t="s">
        <v>69</v>
      </c>
      <c r="C4" s="22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6"/>
      <c r="R4" s="56"/>
      <c r="S4" s="56"/>
      <c r="T4" s="55"/>
      <c r="U4" s="57"/>
      <c r="V4" s="57"/>
      <c r="W4" s="56"/>
      <c r="X4" s="55"/>
      <c r="Y4" s="55"/>
      <c r="Z4" s="55"/>
      <c r="AA4" s="55"/>
      <c r="AB4" s="55"/>
      <c r="AC4" s="55"/>
      <c r="AD4" s="55"/>
      <c r="AE4" s="55"/>
      <c r="AF4" s="55"/>
      <c r="AG4" s="57"/>
      <c r="AH4" s="57"/>
      <c r="AI4" s="55"/>
      <c r="AJ4" s="8"/>
      <c r="AK4" s="10"/>
      <c r="AL4" s="10"/>
    </row>
    <row r="5" spans="1:38" ht="15">
      <c r="A5" s="19"/>
      <c r="B5" s="20"/>
      <c r="C5" s="22"/>
      <c r="D5" s="38"/>
      <c r="E5" s="38"/>
      <c r="F5" s="38"/>
      <c r="G5" s="38"/>
      <c r="H5" s="38"/>
      <c r="I5" s="38"/>
      <c r="J5" s="6"/>
      <c r="K5" s="6"/>
      <c r="L5" s="38"/>
      <c r="M5" s="38"/>
      <c r="N5" s="38"/>
      <c r="O5" s="38"/>
      <c r="P5" s="38"/>
      <c r="Q5" s="39"/>
      <c r="R5" s="39"/>
      <c r="S5" s="39"/>
      <c r="T5" s="9"/>
      <c r="U5" s="9"/>
      <c r="V5" s="9"/>
      <c r="W5" s="7"/>
      <c r="X5" s="6"/>
      <c r="Y5" s="6"/>
      <c r="Z5" s="6"/>
      <c r="AA5" s="9"/>
      <c r="AB5" s="6"/>
      <c r="AC5" s="6"/>
      <c r="AD5" s="11"/>
      <c r="AE5" s="9"/>
      <c r="AF5" s="9"/>
      <c r="AG5" s="9"/>
      <c r="AH5" s="9"/>
      <c r="AI5" s="8"/>
      <c r="AJ5" s="8"/>
      <c r="AK5" s="10"/>
      <c r="AL5" s="10"/>
    </row>
    <row r="6" spans="1:38" ht="15">
      <c r="A6" s="23">
        <v>1</v>
      </c>
      <c r="B6" s="71" t="s">
        <v>48</v>
      </c>
      <c r="C6" s="76" t="s">
        <v>0</v>
      </c>
      <c r="D6" s="52"/>
      <c r="E6" s="52"/>
      <c r="F6" s="52"/>
      <c r="G6" s="52"/>
      <c r="H6" s="52"/>
      <c r="I6" s="52"/>
      <c r="J6" s="6"/>
      <c r="K6" s="6"/>
      <c r="L6" s="52"/>
      <c r="M6" s="52"/>
      <c r="N6" s="52"/>
      <c r="O6" s="52"/>
      <c r="P6" s="52"/>
      <c r="Q6" s="53"/>
      <c r="R6" s="53"/>
      <c r="S6" s="53"/>
      <c r="T6" s="9"/>
      <c r="U6" s="9"/>
      <c r="V6" s="9"/>
      <c r="W6" s="7"/>
      <c r="X6" s="9"/>
      <c r="Y6" s="9"/>
      <c r="Z6" s="6"/>
      <c r="AA6" s="9"/>
      <c r="AB6" s="6"/>
      <c r="AC6" s="6"/>
      <c r="AD6" s="6"/>
      <c r="AE6" s="9"/>
      <c r="AF6" s="9"/>
      <c r="AG6" s="9"/>
      <c r="AH6" s="9"/>
      <c r="AI6" s="6"/>
      <c r="AJ6" s="77">
        <f>AJ7+AJ8+AJ9</f>
        <v>0</v>
      </c>
      <c r="AK6" s="77">
        <f>AK7+AK8+AK9</f>
        <v>0</v>
      </c>
      <c r="AL6" s="77">
        <f>AL7+AL8+AL9</f>
        <v>0</v>
      </c>
    </row>
    <row r="7" spans="1:38" ht="15">
      <c r="A7" s="23"/>
      <c r="B7" s="24" t="s">
        <v>4</v>
      </c>
      <c r="C7" s="25" t="s">
        <v>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5"/>
      <c r="R7" s="45"/>
      <c r="S7" s="45"/>
      <c r="T7" s="12"/>
      <c r="U7" s="12"/>
      <c r="V7" s="44"/>
      <c r="W7" s="45"/>
      <c r="X7" s="44"/>
      <c r="Y7" s="44"/>
      <c r="Z7" s="44"/>
      <c r="AA7" s="44"/>
      <c r="AB7" s="44"/>
      <c r="AC7" s="44"/>
      <c r="AD7" s="46"/>
      <c r="AE7" s="46"/>
      <c r="AF7" s="12"/>
      <c r="AG7" s="12"/>
      <c r="AH7" s="44"/>
      <c r="AI7" s="44"/>
      <c r="AJ7" s="46">
        <f>(AH7+AD7+AB7+Z7+X7+V7+T7+R7+P7+N7+L7+H7+F7+D7+AF7+J7)*$AJ$3</f>
        <v>0</v>
      </c>
      <c r="AK7" s="46">
        <f>(AI7+AE7+AC7+AA7+Y7+W7+U7+S7+Q7+O7+M7+K7+I7+G7+E7+AG7)*$AK$3</f>
        <v>0</v>
      </c>
      <c r="AL7" s="47">
        <f>AK7+AJ7</f>
        <v>0</v>
      </c>
    </row>
    <row r="8" spans="1:38" ht="15">
      <c r="A8" s="23"/>
      <c r="B8" s="26" t="s">
        <v>48</v>
      </c>
      <c r="C8" s="25" t="s">
        <v>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5"/>
      <c r="R8" s="45"/>
      <c r="S8" s="45"/>
      <c r="T8" s="12"/>
      <c r="U8" s="12"/>
      <c r="V8" s="44"/>
      <c r="W8" s="45"/>
      <c r="X8" s="44"/>
      <c r="Y8" s="44"/>
      <c r="Z8" s="44"/>
      <c r="AA8" s="44"/>
      <c r="AB8" s="44"/>
      <c r="AC8" s="44"/>
      <c r="AD8" s="46"/>
      <c r="AE8" s="46"/>
      <c r="AF8" s="12"/>
      <c r="AG8" s="12"/>
      <c r="AH8" s="44"/>
      <c r="AI8" s="44"/>
      <c r="AJ8" s="46">
        <f aca="true" t="shared" si="0" ref="AJ8:AJ71">(AH8+AD8+AB8+Z8+X8+V8+T8+R8+P8+N8+L8+H8+F8+D8+AF8+J8)*$AJ$3</f>
        <v>0</v>
      </c>
      <c r="AK8" s="46">
        <f aca="true" t="shared" si="1" ref="AK8:AK71">(AI8+AE8+AC8+AA8+Y8+W8+U8+S8+Q8+O8+M8+K8+I8+G8+E8+AG8)*$AK$3</f>
        <v>0</v>
      </c>
      <c r="AL8" s="47">
        <f aca="true" t="shared" si="2" ref="AL8:AL71">AK8+AJ8</f>
        <v>0</v>
      </c>
    </row>
    <row r="9" spans="1:38" ht="15">
      <c r="A9" s="23"/>
      <c r="B9" s="24" t="s">
        <v>43</v>
      </c>
      <c r="C9" s="25" t="s">
        <v>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5"/>
      <c r="R9" s="45"/>
      <c r="S9" s="45"/>
      <c r="T9" s="12"/>
      <c r="U9" s="12"/>
      <c r="V9" s="44"/>
      <c r="W9" s="45"/>
      <c r="X9" s="44"/>
      <c r="Y9" s="44"/>
      <c r="Z9" s="44"/>
      <c r="AA9" s="44"/>
      <c r="AB9" s="44"/>
      <c r="AC9" s="44"/>
      <c r="AD9" s="46"/>
      <c r="AE9" s="46"/>
      <c r="AF9" s="12"/>
      <c r="AG9" s="12"/>
      <c r="AH9" s="44"/>
      <c r="AI9" s="44"/>
      <c r="AJ9" s="46">
        <f t="shared" si="0"/>
        <v>0</v>
      </c>
      <c r="AK9" s="46">
        <f t="shared" si="1"/>
        <v>0</v>
      </c>
      <c r="AL9" s="47">
        <f t="shared" si="2"/>
        <v>0</v>
      </c>
    </row>
    <row r="10" spans="1:38" ht="15">
      <c r="A10" s="23">
        <v>2</v>
      </c>
      <c r="B10" s="25" t="s">
        <v>111</v>
      </c>
      <c r="C10" s="76" t="s">
        <v>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5"/>
      <c r="R10" s="45"/>
      <c r="S10" s="45"/>
      <c r="T10" s="12"/>
      <c r="U10" s="12"/>
      <c r="V10" s="44"/>
      <c r="W10" s="45"/>
      <c r="X10" s="44"/>
      <c r="Y10" s="44"/>
      <c r="Z10" s="44"/>
      <c r="AA10" s="44"/>
      <c r="AB10" s="44"/>
      <c r="AC10" s="44"/>
      <c r="AD10" s="46"/>
      <c r="AE10" s="46"/>
      <c r="AF10" s="12"/>
      <c r="AG10" s="12"/>
      <c r="AH10" s="44"/>
      <c r="AI10" s="44"/>
      <c r="AJ10" s="67">
        <f t="shared" si="0"/>
        <v>0</v>
      </c>
      <c r="AK10" s="67">
        <f t="shared" si="1"/>
        <v>0</v>
      </c>
      <c r="AL10" s="67">
        <f t="shared" si="2"/>
        <v>0</v>
      </c>
    </row>
    <row r="11" spans="1:38" ht="15">
      <c r="A11" s="23">
        <v>3</v>
      </c>
      <c r="B11" s="29" t="s">
        <v>154</v>
      </c>
      <c r="C11" s="76" t="s">
        <v>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5"/>
      <c r="R11" s="45"/>
      <c r="S11" s="45"/>
      <c r="T11" s="12"/>
      <c r="U11" s="12"/>
      <c r="V11" s="44"/>
      <c r="W11" s="45"/>
      <c r="X11" s="44"/>
      <c r="Y11" s="44"/>
      <c r="Z11" s="44"/>
      <c r="AA11" s="44"/>
      <c r="AB11" s="44"/>
      <c r="AC11" s="44"/>
      <c r="AD11" s="46"/>
      <c r="AE11" s="46"/>
      <c r="AF11" s="12"/>
      <c r="AG11" s="12"/>
      <c r="AH11" s="44"/>
      <c r="AI11" s="44"/>
      <c r="AJ11" s="67">
        <f t="shared" si="0"/>
        <v>0</v>
      </c>
      <c r="AK11" s="67">
        <f t="shared" si="1"/>
        <v>0</v>
      </c>
      <c r="AL11" s="67">
        <f t="shared" si="2"/>
        <v>0</v>
      </c>
    </row>
    <row r="12" spans="1:38" ht="15">
      <c r="A12" s="23">
        <v>4</v>
      </c>
      <c r="B12" s="71" t="s">
        <v>123</v>
      </c>
      <c r="C12" s="76" t="s">
        <v>0</v>
      </c>
      <c r="D12" s="40"/>
      <c r="E12" s="40"/>
      <c r="F12" s="40"/>
      <c r="G12" s="40"/>
      <c r="H12" s="40"/>
      <c r="I12" s="40"/>
      <c r="J12" s="44"/>
      <c r="K12" s="44"/>
      <c r="L12" s="40"/>
      <c r="M12" s="40"/>
      <c r="N12" s="40"/>
      <c r="O12" s="40"/>
      <c r="P12" s="40"/>
      <c r="Q12" s="42"/>
      <c r="R12" s="42"/>
      <c r="S12" s="42"/>
      <c r="T12" s="12"/>
      <c r="U12" s="12"/>
      <c r="V12" s="44"/>
      <c r="W12" s="45"/>
      <c r="X12" s="40"/>
      <c r="Y12" s="40"/>
      <c r="Z12" s="44"/>
      <c r="AA12" s="44"/>
      <c r="AB12" s="44"/>
      <c r="AC12" s="44"/>
      <c r="AD12" s="46"/>
      <c r="AE12" s="46"/>
      <c r="AF12" s="12"/>
      <c r="AG12" s="12"/>
      <c r="AH12" s="44"/>
      <c r="AI12" s="44"/>
      <c r="AJ12" s="78">
        <f>AJ13+AJ14+AJ15+AJ16</f>
        <v>0</v>
      </c>
      <c r="AK12" s="78">
        <f>AK13+AK14+AK15+AK16</f>
        <v>0</v>
      </c>
      <c r="AL12" s="78">
        <f>AL13+AL14+AL15+AL16</f>
        <v>0</v>
      </c>
    </row>
    <row r="13" spans="1:38" ht="15">
      <c r="A13" s="23"/>
      <c r="B13" s="26" t="s">
        <v>6</v>
      </c>
      <c r="C13" s="25" t="s">
        <v>0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45"/>
      <c r="S13" s="45"/>
      <c r="T13" s="12"/>
      <c r="U13" s="12"/>
      <c r="V13" s="44"/>
      <c r="W13" s="45"/>
      <c r="X13" s="44"/>
      <c r="Y13" s="44"/>
      <c r="Z13" s="44"/>
      <c r="AA13" s="44"/>
      <c r="AB13" s="44"/>
      <c r="AC13" s="44"/>
      <c r="AD13" s="46"/>
      <c r="AE13" s="46"/>
      <c r="AF13" s="12"/>
      <c r="AG13" s="12"/>
      <c r="AH13" s="44"/>
      <c r="AI13" s="44"/>
      <c r="AJ13" s="46">
        <f t="shared" si="0"/>
        <v>0</v>
      </c>
      <c r="AK13" s="46">
        <f t="shared" si="1"/>
        <v>0</v>
      </c>
      <c r="AL13" s="47">
        <f t="shared" si="2"/>
        <v>0</v>
      </c>
    </row>
    <row r="14" spans="1:38" ht="15">
      <c r="A14" s="23"/>
      <c r="B14" s="26" t="s">
        <v>124</v>
      </c>
      <c r="C14" s="25" t="s">
        <v>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13"/>
      <c r="O14" s="13"/>
      <c r="P14" s="13"/>
      <c r="Q14" s="48"/>
      <c r="R14" s="45"/>
      <c r="S14" s="45"/>
      <c r="T14" s="12"/>
      <c r="U14" s="12"/>
      <c r="V14" s="44"/>
      <c r="W14" s="45"/>
      <c r="X14" s="44"/>
      <c r="Y14" s="44"/>
      <c r="Z14" s="44"/>
      <c r="AA14" s="44"/>
      <c r="AB14" s="44"/>
      <c r="AC14" s="44"/>
      <c r="AD14" s="46"/>
      <c r="AE14" s="46"/>
      <c r="AF14" s="12"/>
      <c r="AG14" s="12"/>
      <c r="AH14" s="44"/>
      <c r="AI14" s="44"/>
      <c r="AJ14" s="46">
        <f t="shared" si="0"/>
        <v>0</v>
      </c>
      <c r="AK14" s="46">
        <f t="shared" si="1"/>
        <v>0</v>
      </c>
      <c r="AL14" s="47">
        <f t="shared" si="2"/>
        <v>0</v>
      </c>
    </row>
    <row r="15" spans="1:38" ht="15">
      <c r="A15" s="23"/>
      <c r="B15" s="24" t="s">
        <v>7</v>
      </c>
      <c r="C15" s="25" t="s">
        <v>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45"/>
      <c r="S15" s="45"/>
      <c r="T15" s="12"/>
      <c r="U15" s="12"/>
      <c r="V15" s="44"/>
      <c r="W15" s="45"/>
      <c r="X15" s="44"/>
      <c r="Y15" s="44"/>
      <c r="Z15" s="44"/>
      <c r="AA15" s="44"/>
      <c r="AB15" s="44"/>
      <c r="AC15" s="44"/>
      <c r="AD15" s="46"/>
      <c r="AE15" s="46"/>
      <c r="AF15" s="12"/>
      <c r="AG15" s="12"/>
      <c r="AH15" s="44"/>
      <c r="AI15" s="44"/>
      <c r="AJ15" s="46">
        <f t="shared" si="0"/>
        <v>0</v>
      </c>
      <c r="AK15" s="46">
        <f t="shared" si="1"/>
        <v>0</v>
      </c>
      <c r="AL15" s="47">
        <f t="shared" si="2"/>
        <v>0</v>
      </c>
    </row>
    <row r="16" spans="1:38" ht="15">
      <c r="A16" s="23"/>
      <c r="B16" s="24" t="s">
        <v>125</v>
      </c>
      <c r="C16" s="25" t="s">
        <v>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  <c r="R16" s="45"/>
      <c r="S16" s="45"/>
      <c r="T16" s="12"/>
      <c r="U16" s="12"/>
      <c r="V16" s="44"/>
      <c r="W16" s="45"/>
      <c r="X16" s="44"/>
      <c r="Y16" s="44"/>
      <c r="Z16" s="44"/>
      <c r="AA16" s="44"/>
      <c r="AB16" s="44"/>
      <c r="AC16" s="44"/>
      <c r="AD16" s="46"/>
      <c r="AE16" s="46"/>
      <c r="AF16" s="12"/>
      <c r="AG16" s="12"/>
      <c r="AH16" s="44"/>
      <c r="AI16" s="44"/>
      <c r="AJ16" s="46">
        <f t="shared" si="0"/>
        <v>0</v>
      </c>
      <c r="AK16" s="46">
        <f t="shared" si="1"/>
        <v>0</v>
      </c>
      <c r="AL16" s="47">
        <f t="shared" si="2"/>
        <v>0</v>
      </c>
    </row>
    <row r="17" spans="1:38" ht="15">
      <c r="A17" s="23">
        <v>5</v>
      </c>
      <c r="B17" s="71" t="s">
        <v>126</v>
      </c>
      <c r="C17" s="76" t="s">
        <v>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/>
      <c r="R17" s="45"/>
      <c r="S17" s="45"/>
      <c r="T17" s="12"/>
      <c r="U17" s="12"/>
      <c r="V17" s="44"/>
      <c r="W17" s="45"/>
      <c r="X17" s="44"/>
      <c r="Y17" s="44"/>
      <c r="Z17" s="44"/>
      <c r="AA17" s="44"/>
      <c r="AB17" s="44"/>
      <c r="AC17" s="44"/>
      <c r="AD17" s="46"/>
      <c r="AE17" s="46"/>
      <c r="AF17" s="12"/>
      <c r="AG17" s="12"/>
      <c r="AH17" s="44"/>
      <c r="AI17" s="44"/>
      <c r="AJ17" s="78">
        <f>AJ18+AJ19+AJ20</f>
        <v>0</v>
      </c>
      <c r="AK17" s="78">
        <f>AK18+AK19+AK20</f>
        <v>0</v>
      </c>
      <c r="AL17" s="78">
        <f>AL18+AL19+AL20</f>
        <v>0</v>
      </c>
    </row>
    <row r="18" spans="1:38" ht="15">
      <c r="A18" s="23"/>
      <c r="B18" s="26" t="s">
        <v>19</v>
      </c>
      <c r="C18" s="25" t="s">
        <v>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  <c r="R18" s="45"/>
      <c r="S18" s="45"/>
      <c r="T18" s="12"/>
      <c r="U18" s="12"/>
      <c r="V18" s="44"/>
      <c r="W18" s="45"/>
      <c r="X18" s="44"/>
      <c r="Y18" s="44"/>
      <c r="Z18" s="44"/>
      <c r="AA18" s="44"/>
      <c r="AB18" s="44"/>
      <c r="AC18" s="44"/>
      <c r="AD18" s="46"/>
      <c r="AE18" s="46"/>
      <c r="AF18" s="12"/>
      <c r="AG18" s="12"/>
      <c r="AH18" s="44"/>
      <c r="AI18" s="44"/>
      <c r="AJ18" s="46">
        <f t="shared" si="0"/>
        <v>0</v>
      </c>
      <c r="AK18" s="46">
        <f t="shared" si="1"/>
        <v>0</v>
      </c>
      <c r="AL18" s="47">
        <f t="shared" si="2"/>
        <v>0</v>
      </c>
    </row>
    <row r="19" spans="1:38" ht="15">
      <c r="A19" s="23"/>
      <c r="B19" s="24" t="s">
        <v>20</v>
      </c>
      <c r="C19" s="25" t="s">
        <v>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5"/>
      <c r="R19" s="45"/>
      <c r="S19" s="45"/>
      <c r="T19" s="12"/>
      <c r="U19" s="12"/>
      <c r="V19" s="44"/>
      <c r="W19" s="45"/>
      <c r="X19" s="44"/>
      <c r="Y19" s="44"/>
      <c r="Z19" s="44"/>
      <c r="AA19" s="44"/>
      <c r="AB19" s="44"/>
      <c r="AC19" s="44"/>
      <c r="AD19" s="44"/>
      <c r="AE19" s="44"/>
      <c r="AF19" s="12"/>
      <c r="AG19" s="12"/>
      <c r="AH19" s="44"/>
      <c r="AI19" s="44"/>
      <c r="AJ19" s="46">
        <f t="shared" si="0"/>
        <v>0</v>
      </c>
      <c r="AK19" s="46">
        <f t="shared" si="1"/>
        <v>0</v>
      </c>
      <c r="AL19" s="47">
        <f t="shared" si="2"/>
        <v>0</v>
      </c>
    </row>
    <row r="20" spans="1:38" ht="15">
      <c r="A20" s="23"/>
      <c r="B20" s="28" t="s">
        <v>64</v>
      </c>
      <c r="C20" s="25" t="s">
        <v>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5"/>
      <c r="R20" s="45"/>
      <c r="S20" s="45"/>
      <c r="T20" s="12"/>
      <c r="U20" s="12"/>
      <c r="V20" s="44"/>
      <c r="W20" s="45"/>
      <c r="X20" s="44"/>
      <c r="Y20" s="44"/>
      <c r="Z20" s="44"/>
      <c r="AA20" s="44"/>
      <c r="AB20" s="44"/>
      <c r="AC20" s="44"/>
      <c r="AD20" s="46"/>
      <c r="AE20" s="46"/>
      <c r="AF20" s="12"/>
      <c r="AG20" s="12"/>
      <c r="AH20" s="44"/>
      <c r="AI20" s="44"/>
      <c r="AJ20" s="46">
        <f t="shared" si="0"/>
        <v>0</v>
      </c>
      <c r="AK20" s="46">
        <f t="shared" si="1"/>
        <v>0</v>
      </c>
      <c r="AL20" s="47">
        <f t="shared" si="2"/>
        <v>0</v>
      </c>
    </row>
    <row r="21" spans="1:38" ht="15">
      <c r="A21" s="23">
        <v>6</v>
      </c>
      <c r="B21" s="71" t="s">
        <v>127</v>
      </c>
      <c r="C21" s="76" t="s">
        <v>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  <c r="R21" s="45"/>
      <c r="S21" s="45"/>
      <c r="T21" s="12"/>
      <c r="U21" s="12"/>
      <c r="V21" s="44"/>
      <c r="W21" s="45"/>
      <c r="X21" s="44"/>
      <c r="Y21" s="44"/>
      <c r="Z21" s="44"/>
      <c r="AA21" s="44"/>
      <c r="AB21" s="44"/>
      <c r="AC21" s="44"/>
      <c r="AD21" s="46"/>
      <c r="AE21" s="46"/>
      <c r="AF21" s="12"/>
      <c r="AG21" s="12"/>
      <c r="AH21" s="44"/>
      <c r="AI21" s="44"/>
      <c r="AJ21" s="78">
        <f>AJ22+AJ23+AJ24</f>
        <v>0</v>
      </c>
      <c r="AK21" s="78">
        <f>AK22+AK23+AK24</f>
        <v>0</v>
      </c>
      <c r="AL21" s="78">
        <f>AL22+AL23+AL24</f>
        <v>0</v>
      </c>
    </row>
    <row r="22" spans="1:38" ht="15">
      <c r="A22" s="23"/>
      <c r="B22" s="26" t="s">
        <v>62</v>
      </c>
      <c r="C22" s="25" t="s">
        <v>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  <c r="R22" s="45"/>
      <c r="S22" s="45"/>
      <c r="T22" s="12"/>
      <c r="U22" s="12"/>
      <c r="V22" s="44"/>
      <c r="W22" s="45"/>
      <c r="X22" s="44"/>
      <c r="Y22" s="44"/>
      <c r="Z22" s="44"/>
      <c r="AA22" s="44"/>
      <c r="AB22" s="44"/>
      <c r="AC22" s="44"/>
      <c r="AD22" s="46"/>
      <c r="AE22" s="46"/>
      <c r="AF22" s="12"/>
      <c r="AG22" s="12"/>
      <c r="AH22" s="44"/>
      <c r="AI22" s="44"/>
      <c r="AJ22" s="46">
        <f t="shared" si="0"/>
        <v>0</v>
      </c>
      <c r="AK22" s="46">
        <f t="shared" si="1"/>
        <v>0</v>
      </c>
      <c r="AL22" s="47">
        <f t="shared" si="2"/>
        <v>0</v>
      </c>
    </row>
    <row r="23" spans="1:38" ht="15">
      <c r="A23" s="23"/>
      <c r="B23" s="26" t="s">
        <v>27</v>
      </c>
      <c r="C23" s="25" t="s">
        <v>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  <c r="R23" s="45"/>
      <c r="S23" s="45"/>
      <c r="T23" s="12"/>
      <c r="U23" s="12"/>
      <c r="V23" s="44"/>
      <c r="W23" s="45"/>
      <c r="X23" s="44"/>
      <c r="Y23" s="44"/>
      <c r="Z23" s="44"/>
      <c r="AA23" s="44"/>
      <c r="AB23" s="44"/>
      <c r="AC23" s="44"/>
      <c r="AD23" s="46"/>
      <c r="AE23" s="46"/>
      <c r="AF23" s="12"/>
      <c r="AG23" s="12"/>
      <c r="AH23" s="44"/>
      <c r="AI23" s="44"/>
      <c r="AJ23" s="46">
        <f t="shared" si="0"/>
        <v>0</v>
      </c>
      <c r="AK23" s="46">
        <f t="shared" si="1"/>
        <v>0</v>
      </c>
      <c r="AL23" s="47">
        <f t="shared" si="2"/>
        <v>0</v>
      </c>
    </row>
    <row r="24" spans="1:38" ht="15">
      <c r="A24" s="23"/>
      <c r="B24" s="73" t="s">
        <v>146</v>
      </c>
      <c r="C24" s="25" t="s">
        <v>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  <c r="R24" s="45"/>
      <c r="S24" s="45"/>
      <c r="T24" s="12"/>
      <c r="U24" s="12"/>
      <c r="V24" s="44"/>
      <c r="W24" s="45"/>
      <c r="X24" s="44"/>
      <c r="Y24" s="44"/>
      <c r="Z24" s="44"/>
      <c r="AA24" s="44"/>
      <c r="AB24" s="44"/>
      <c r="AC24" s="44"/>
      <c r="AD24" s="46"/>
      <c r="AE24" s="46"/>
      <c r="AF24" s="12"/>
      <c r="AG24" s="12"/>
      <c r="AH24" s="44"/>
      <c r="AI24" s="44"/>
      <c r="AJ24" s="46">
        <f t="shared" si="0"/>
        <v>0</v>
      </c>
      <c r="AK24" s="46">
        <f t="shared" si="1"/>
        <v>0</v>
      </c>
      <c r="AL24" s="47">
        <f t="shared" si="2"/>
        <v>0</v>
      </c>
    </row>
    <row r="25" spans="1:38" ht="15">
      <c r="A25" s="23">
        <v>7</v>
      </c>
      <c r="B25" s="71" t="s">
        <v>23</v>
      </c>
      <c r="C25" s="76" t="s">
        <v>0</v>
      </c>
      <c r="D25" s="40"/>
      <c r="E25" s="40"/>
      <c r="F25" s="40"/>
      <c r="G25" s="40"/>
      <c r="H25" s="40"/>
      <c r="I25" s="40"/>
      <c r="J25" s="44"/>
      <c r="K25" s="44"/>
      <c r="L25" s="40"/>
      <c r="M25" s="40"/>
      <c r="N25" s="40"/>
      <c r="O25" s="40"/>
      <c r="P25" s="40"/>
      <c r="Q25" s="42"/>
      <c r="R25" s="42"/>
      <c r="S25" s="42"/>
      <c r="T25" s="12"/>
      <c r="U25" s="12"/>
      <c r="V25" s="44"/>
      <c r="W25" s="45"/>
      <c r="X25" s="40"/>
      <c r="Y25" s="40"/>
      <c r="Z25" s="44"/>
      <c r="AA25" s="44"/>
      <c r="AB25" s="44"/>
      <c r="AC25" s="44"/>
      <c r="AD25" s="46"/>
      <c r="AE25" s="46"/>
      <c r="AF25" s="12"/>
      <c r="AG25" s="12"/>
      <c r="AH25" s="44"/>
      <c r="AI25" s="44"/>
      <c r="AJ25" s="78">
        <f>AJ26+AJ27+AJ28</f>
        <v>0</v>
      </c>
      <c r="AK25" s="78">
        <f>AK26+AK27+AK28</f>
        <v>0</v>
      </c>
      <c r="AL25" s="78">
        <f>AL26+AL27+AL28</f>
        <v>0</v>
      </c>
    </row>
    <row r="26" spans="1:38" ht="21">
      <c r="A26" s="23"/>
      <c r="B26" s="31" t="s">
        <v>96</v>
      </c>
      <c r="C26" s="25" t="s">
        <v>0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  <c r="R26" s="45"/>
      <c r="S26" s="45"/>
      <c r="T26" s="12"/>
      <c r="U26" s="12"/>
      <c r="V26" s="44"/>
      <c r="W26" s="45"/>
      <c r="X26" s="44"/>
      <c r="Y26" s="44"/>
      <c r="Z26" s="44"/>
      <c r="AA26" s="44"/>
      <c r="AB26" s="44"/>
      <c r="AC26" s="44"/>
      <c r="AD26" s="46"/>
      <c r="AE26" s="46"/>
      <c r="AF26" s="12"/>
      <c r="AG26" s="12"/>
      <c r="AH26" s="44"/>
      <c r="AI26" s="44"/>
      <c r="AJ26" s="46">
        <f t="shared" si="0"/>
        <v>0</v>
      </c>
      <c r="AK26" s="46">
        <f t="shared" si="1"/>
        <v>0</v>
      </c>
      <c r="AL26" s="47">
        <f t="shared" si="2"/>
        <v>0</v>
      </c>
    </row>
    <row r="27" spans="1:38" ht="15">
      <c r="A27" s="23"/>
      <c r="B27" s="24" t="s">
        <v>23</v>
      </c>
      <c r="C27" s="25" t="s">
        <v>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/>
      <c r="R27" s="45"/>
      <c r="S27" s="45"/>
      <c r="T27" s="12"/>
      <c r="U27" s="12"/>
      <c r="V27" s="44"/>
      <c r="W27" s="45"/>
      <c r="X27" s="44"/>
      <c r="Y27" s="44"/>
      <c r="Z27" s="44"/>
      <c r="AA27" s="44"/>
      <c r="AB27" s="44"/>
      <c r="AC27" s="44"/>
      <c r="AD27" s="46"/>
      <c r="AE27" s="46"/>
      <c r="AF27" s="12"/>
      <c r="AG27" s="12"/>
      <c r="AH27" s="44"/>
      <c r="AI27" s="44"/>
      <c r="AJ27" s="46">
        <f t="shared" si="0"/>
        <v>0</v>
      </c>
      <c r="AK27" s="46">
        <f t="shared" si="1"/>
        <v>0</v>
      </c>
      <c r="AL27" s="47">
        <f t="shared" si="2"/>
        <v>0</v>
      </c>
    </row>
    <row r="28" spans="1:38" ht="15">
      <c r="A28" s="23"/>
      <c r="B28" s="24" t="s">
        <v>128</v>
      </c>
      <c r="C28" s="25" t="s">
        <v>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  <c r="R28" s="45"/>
      <c r="S28" s="45"/>
      <c r="T28" s="12"/>
      <c r="U28" s="12"/>
      <c r="V28" s="44"/>
      <c r="W28" s="45"/>
      <c r="X28" s="44"/>
      <c r="Y28" s="44"/>
      <c r="Z28" s="44"/>
      <c r="AA28" s="44"/>
      <c r="AB28" s="44"/>
      <c r="AC28" s="44"/>
      <c r="AD28" s="46"/>
      <c r="AE28" s="46"/>
      <c r="AF28" s="12"/>
      <c r="AG28" s="12"/>
      <c r="AH28" s="44"/>
      <c r="AI28" s="44"/>
      <c r="AJ28" s="46">
        <f t="shared" si="0"/>
        <v>0</v>
      </c>
      <c r="AK28" s="46">
        <f t="shared" si="1"/>
        <v>0</v>
      </c>
      <c r="AL28" s="47">
        <f t="shared" si="2"/>
        <v>0</v>
      </c>
    </row>
    <row r="29" spans="1:38" ht="15">
      <c r="A29" s="23">
        <v>8</v>
      </c>
      <c r="B29" s="25" t="s">
        <v>129</v>
      </c>
      <c r="C29" s="76" t="s">
        <v>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/>
      <c r="R29" s="45"/>
      <c r="S29" s="45"/>
      <c r="T29" s="12"/>
      <c r="U29" s="12"/>
      <c r="V29" s="44"/>
      <c r="W29" s="45"/>
      <c r="X29" s="44"/>
      <c r="Y29" s="44"/>
      <c r="Z29" s="44"/>
      <c r="AA29" s="44"/>
      <c r="AB29" s="44"/>
      <c r="AC29" s="44"/>
      <c r="AD29" s="46"/>
      <c r="AE29" s="46"/>
      <c r="AF29" s="12"/>
      <c r="AG29" s="12"/>
      <c r="AH29" s="44"/>
      <c r="AI29" s="44"/>
      <c r="AJ29" s="78">
        <f>AJ30+AJ31+AJ32+AJ33+AJ34+AJ35+AJ36+AJ37+AJ38+AJ39</f>
        <v>0</v>
      </c>
      <c r="AK29" s="78">
        <f>AK30+AK31+AK32+AK33+AK34+AK35+AK36+AK37+AK38+AK39</f>
        <v>0</v>
      </c>
      <c r="AL29" s="78">
        <f>AL30+AL31+AL32+AL33+AL34+AL35+AL36+AL37+AL38+AL39</f>
        <v>0</v>
      </c>
    </row>
    <row r="30" spans="1:38" ht="15">
      <c r="A30" s="23"/>
      <c r="B30" s="26" t="s">
        <v>5</v>
      </c>
      <c r="C30" s="25" t="s">
        <v>0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  <c r="R30" s="45"/>
      <c r="S30" s="45"/>
      <c r="T30" s="12"/>
      <c r="U30" s="12"/>
      <c r="V30" s="44"/>
      <c r="W30" s="45"/>
      <c r="X30" s="44"/>
      <c r="Y30" s="44"/>
      <c r="Z30" s="44"/>
      <c r="AA30" s="44"/>
      <c r="AB30" s="44"/>
      <c r="AC30" s="44"/>
      <c r="AD30" s="46"/>
      <c r="AE30" s="46"/>
      <c r="AF30" s="12"/>
      <c r="AG30" s="12"/>
      <c r="AH30" s="44"/>
      <c r="AI30" s="44"/>
      <c r="AJ30" s="46">
        <f t="shared" si="0"/>
        <v>0</v>
      </c>
      <c r="AK30" s="46">
        <f t="shared" si="1"/>
        <v>0</v>
      </c>
      <c r="AL30" s="47">
        <f t="shared" si="2"/>
        <v>0</v>
      </c>
    </row>
    <row r="31" spans="1:38" ht="15">
      <c r="A31" s="23"/>
      <c r="B31" s="26" t="s">
        <v>58</v>
      </c>
      <c r="C31" s="25" t="s">
        <v>0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/>
      <c r="R31" s="45"/>
      <c r="S31" s="45"/>
      <c r="T31" s="12"/>
      <c r="U31" s="12"/>
      <c r="V31" s="44"/>
      <c r="W31" s="45"/>
      <c r="X31" s="44"/>
      <c r="Y31" s="44"/>
      <c r="Z31" s="44"/>
      <c r="AA31" s="44"/>
      <c r="AB31" s="44"/>
      <c r="AC31" s="44"/>
      <c r="AD31" s="46"/>
      <c r="AE31" s="46"/>
      <c r="AF31" s="12"/>
      <c r="AG31" s="12"/>
      <c r="AH31" s="44"/>
      <c r="AI31" s="44"/>
      <c r="AJ31" s="46">
        <f t="shared" si="0"/>
        <v>0</v>
      </c>
      <c r="AK31" s="46">
        <f t="shared" si="1"/>
        <v>0</v>
      </c>
      <c r="AL31" s="47">
        <f t="shared" si="2"/>
        <v>0</v>
      </c>
    </row>
    <row r="32" spans="1:38" ht="15">
      <c r="A32" s="23"/>
      <c r="B32" s="26" t="s">
        <v>8</v>
      </c>
      <c r="C32" s="25" t="s">
        <v>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45"/>
      <c r="S32" s="45"/>
      <c r="T32" s="12"/>
      <c r="U32" s="12"/>
      <c r="V32" s="44"/>
      <c r="W32" s="45"/>
      <c r="X32" s="44"/>
      <c r="Y32" s="44"/>
      <c r="Z32" s="44"/>
      <c r="AA32" s="44"/>
      <c r="AB32" s="44"/>
      <c r="AC32" s="44"/>
      <c r="AD32" s="46"/>
      <c r="AE32" s="46"/>
      <c r="AF32" s="12"/>
      <c r="AG32" s="12"/>
      <c r="AH32" s="44"/>
      <c r="AI32" s="44"/>
      <c r="AJ32" s="46">
        <f t="shared" si="0"/>
        <v>0</v>
      </c>
      <c r="AK32" s="46">
        <f t="shared" si="1"/>
        <v>0</v>
      </c>
      <c r="AL32" s="47">
        <f t="shared" si="2"/>
        <v>0</v>
      </c>
    </row>
    <row r="33" spans="1:38" ht="15">
      <c r="A33" s="23"/>
      <c r="B33" s="24" t="s">
        <v>18</v>
      </c>
      <c r="C33" s="25" t="s">
        <v>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5"/>
      <c r="R33" s="45"/>
      <c r="S33" s="45"/>
      <c r="T33" s="12"/>
      <c r="U33" s="12"/>
      <c r="V33" s="44"/>
      <c r="W33" s="45"/>
      <c r="X33" s="44"/>
      <c r="Y33" s="44"/>
      <c r="Z33" s="44"/>
      <c r="AA33" s="44"/>
      <c r="AB33" s="44"/>
      <c r="AC33" s="44"/>
      <c r="AD33" s="46"/>
      <c r="AE33" s="46"/>
      <c r="AF33" s="12"/>
      <c r="AG33" s="12"/>
      <c r="AH33" s="44"/>
      <c r="AI33" s="44"/>
      <c r="AJ33" s="46">
        <f t="shared" si="0"/>
        <v>0</v>
      </c>
      <c r="AK33" s="46">
        <f t="shared" si="1"/>
        <v>0</v>
      </c>
      <c r="AL33" s="47">
        <f t="shared" si="2"/>
        <v>0</v>
      </c>
    </row>
    <row r="34" spans="1:38" ht="15">
      <c r="A34" s="23"/>
      <c r="B34" s="24" t="s">
        <v>24</v>
      </c>
      <c r="C34" s="25" t="s">
        <v>0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5"/>
      <c r="R34" s="45"/>
      <c r="S34" s="45"/>
      <c r="T34" s="12"/>
      <c r="U34" s="12"/>
      <c r="V34" s="44"/>
      <c r="W34" s="45"/>
      <c r="X34" s="44"/>
      <c r="Y34" s="44"/>
      <c r="Z34" s="44"/>
      <c r="AA34" s="44"/>
      <c r="AB34" s="44"/>
      <c r="AC34" s="44"/>
      <c r="AD34" s="46"/>
      <c r="AE34" s="46"/>
      <c r="AF34" s="12"/>
      <c r="AG34" s="12"/>
      <c r="AH34" s="44"/>
      <c r="AI34" s="44"/>
      <c r="AJ34" s="46">
        <f t="shared" si="0"/>
        <v>0</v>
      </c>
      <c r="AK34" s="46">
        <f t="shared" si="1"/>
        <v>0</v>
      </c>
      <c r="AL34" s="47">
        <f t="shared" si="2"/>
        <v>0</v>
      </c>
    </row>
    <row r="35" spans="1:38" ht="15">
      <c r="A35" s="23"/>
      <c r="B35" s="24" t="s">
        <v>34</v>
      </c>
      <c r="C35" s="25" t="s">
        <v>0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5"/>
      <c r="R35" s="45"/>
      <c r="S35" s="45"/>
      <c r="T35" s="12"/>
      <c r="U35" s="12"/>
      <c r="V35" s="44"/>
      <c r="W35" s="45"/>
      <c r="X35" s="44"/>
      <c r="Y35" s="44"/>
      <c r="Z35" s="44"/>
      <c r="AA35" s="44"/>
      <c r="AB35" s="44"/>
      <c r="AC35" s="44"/>
      <c r="AD35" s="46"/>
      <c r="AE35" s="46"/>
      <c r="AF35" s="12"/>
      <c r="AG35" s="12"/>
      <c r="AH35" s="44"/>
      <c r="AI35" s="44"/>
      <c r="AJ35" s="46">
        <f t="shared" si="0"/>
        <v>0</v>
      </c>
      <c r="AK35" s="46">
        <f t="shared" si="1"/>
        <v>0</v>
      </c>
      <c r="AL35" s="47">
        <f t="shared" si="2"/>
        <v>0</v>
      </c>
    </row>
    <row r="36" spans="1:38" ht="15">
      <c r="A36" s="23"/>
      <c r="B36" s="24" t="s">
        <v>35</v>
      </c>
      <c r="C36" s="25" t="s">
        <v>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5"/>
      <c r="R36" s="45"/>
      <c r="S36" s="45"/>
      <c r="T36" s="12"/>
      <c r="U36" s="12"/>
      <c r="V36" s="44"/>
      <c r="W36" s="45"/>
      <c r="X36" s="44"/>
      <c r="Y36" s="44"/>
      <c r="Z36" s="44"/>
      <c r="AA36" s="44"/>
      <c r="AB36" s="44"/>
      <c r="AC36" s="44"/>
      <c r="AD36" s="46"/>
      <c r="AE36" s="46"/>
      <c r="AF36" s="12"/>
      <c r="AG36" s="12"/>
      <c r="AH36" s="44"/>
      <c r="AI36" s="44"/>
      <c r="AJ36" s="46">
        <f t="shared" si="0"/>
        <v>0</v>
      </c>
      <c r="AK36" s="46">
        <f t="shared" si="1"/>
        <v>0</v>
      </c>
      <c r="AL36" s="47">
        <f t="shared" si="2"/>
        <v>0</v>
      </c>
    </row>
    <row r="37" spans="1:38" ht="15">
      <c r="A37" s="23"/>
      <c r="B37" s="24" t="s">
        <v>36</v>
      </c>
      <c r="C37" s="25" t="s">
        <v>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5"/>
      <c r="R37" s="45"/>
      <c r="S37" s="45"/>
      <c r="T37" s="12"/>
      <c r="U37" s="12"/>
      <c r="V37" s="44"/>
      <c r="W37" s="45"/>
      <c r="X37" s="44"/>
      <c r="Y37" s="44"/>
      <c r="Z37" s="44"/>
      <c r="AA37" s="44"/>
      <c r="AB37" s="44"/>
      <c r="AC37" s="44"/>
      <c r="AD37" s="46"/>
      <c r="AE37" s="46"/>
      <c r="AF37" s="12"/>
      <c r="AG37" s="12"/>
      <c r="AH37" s="44"/>
      <c r="AI37" s="44"/>
      <c r="AJ37" s="46">
        <f t="shared" si="0"/>
        <v>0</v>
      </c>
      <c r="AK37" s="46">
        <f t="shared" si="1"/>
        <v>0</v>
      </c>
      <c r="AL37" s="47">
        <f t="shared" si="2"/>
        <v>0</v>
      </c>
    </row>
    <row r="38" spans="1:38" ht="15">
      <c r="A38" s="23"/>
      <c r="B38" s="24" t="s">
        <v>37</v>
      </c>
      <c r="C38" s="25" t="s">
        <v>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5"/>
      <c r="R38" s="45"/>
      <c r="S38" s="45"/>
      <c r="T38" s="12"/>
      <c r="U38" s="12"/>
      <c r="V38" s="44"/>
      <c r="W38" s="45"/>
      <c r="X38" s="44"/>
      <c r="Y38" s="44"/>
      <c r="Z38" s="44"/>
      <c r="AA38" s="44"/>
      <c r="AB38" s="44"/>
      <c r="AC38" s="44"/>
      <c r="AD38" s="46"/>
      <c r="AE38" s="46"/>
      <c r="AF38" s="12"/>
      <c r="AG38" s="12"/>
      <c r="AH38" s="44"/>
      <c r="AI38" s="44"/>
      <c r="AJ38" s="46">
        <f t="shared" si="0"/>
        <v>0</v>
      </c>
      <c r="AK38" s="46">
        <f t="shared" si="1"/>
        <v>0</v>
      </c>
      <c r="AL38" s="47">
        <f t="shared" si="2"/>
        <v>0</v>
      </c>
    </row>
    <row r="39" spans="1:38" ht="15">
      <c r="A39" s="23"/>
      <c r="B39" s="26" t="s">
        <v>38</v>
      </c>
      <c r="C39" s="25" t="s">
        <v>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/>
      <c r="R39" s="45"/>
      <c r="S39" s="45"/>
      <c r="T39" s="12"/>
      <c r="U39" s="12"/>
      <c r="V39" s="44"/>
      <c r="W39" s="45"/>
      <c r="X39" s="44"/>
      <c r="Y39" s="44"/>
      <c r="Z39" s="44"/>
      <c r="AA39" s="44"/>
      <c r="AB39" s="44"/>
      <c r="AC39" s="44"/>
      <c r="AD39" s="46"/>
      <c r="AE39" s="46"/>
      <c r="AF39" s="12"/>
      <c r="AG39" s="12"/>
      <c r="AH39" s="44"/>
      <c r="AI39" s="44"/>
      <c r="AJ39" s="46">
        <f t="shared" si="0"/>
        <v>0</v>
      </c>
      <c r="AK39" s="46">
        <f t="shared" si="1"/>
        <v>0</v>
      </c>
      <c r="AL39" s="47">
        <f t="shared" si="2"/>
        <v>0</v>
      </c>
    </row>
    <row r="40" spans="1:38" ht="15">
      <c r="A40" s="23">
        <v>9</v>
      </c>
      <c r="B40" s="25" t="s">
        <v>31</v>
      </c>
      <c r="C40" s="76" t="s">
        <v>0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  <c r="R40" s="45"/>
      <c r="S40" s="45"/>
      <c r="T40" s="12"/>
      <c r="U40" s="12"/>
      <c r="V40" s="44"/>
      <c r="W40" s="45"/>
      <c r="X40" s="44"/>
      <c r="Y40" s="44"/>
      <c r="Z40" s="44"/>
      <c r="AA40" s="44"/>
      <c r="AB40" s="44"/>
      <c r="AC40" s="44"/>
      <c r="AD40" s="46"/>
      <c r="AE40" s="46"/>
      <c r="AF40" s="12"/>
      <c r="AG40" s="12"/>
      <c r="AH40" s="44"/>
      <c r="AI40" s="44"/>
      <c r="AJ40" s="67">
        <f t="shared" si="0"/>
        <v>0</v>
      </c>
      <c r="AK40" s="67">
        <f t="shared" si="1"/>
        <v>0</v>
      </c>
      <c r="AL40" s="67">
        <f t="shared" si="2"/>
        <v>0</v>
      </c>
    </row>
    <row r="41" spans="1:38" ht="15">
      <c r="A41" s="23">
        <v>10</v>
      </c>
      <c r="B41" s="25" t="s">
        <v>39</v>
      </c>
      <c r="C41" s="76" t="s">
        <v>0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5"/>
      <c r="R41" s="45"/>
      <c r="S41" s="45"/>
      <c r="T41" s="12"/>
      <c r="U41" s="12"/>
      <c r="V41" s="44"/>
      <c r="W41" s="45"/>
      <c r="X41" s="44"/>
      <c r="Y41" s="44"/>
      <c r="Z41" s="44"/>
      <c r="AA41" s="44"/>
      <c r="AB41" s="44"/>
      <c r="AC41" s="44"/>
      <c r="AD41" s="46"/>
      <c r="AE41" s="46"/>
      <c r="AF41" s="12"/>
      <c r="AG41" s="12"/>
      <c r="AH41" s="44"/>
      <c r="AI41" s="44"/>
      <c r="AJ41" s="67">
        <f t="shared" si="0"/>
        <v>0</v>
      </c>
      <c r="AK41" s="67">
        <f t="shared" si="1"/>
        <v>0</v>
      </c>
      <c r="AL41" s="67">
        <f t="shared" si="2"/>
        <v>0</v>
      </c>
    </row>
    <row r="42" spans="1:38" ht="15">
      <c r="A42" s="23">
        <v>11</v>
      </c>
      <c r="B42" s="25" t="s">
        <v>42</v>
      </c>
      <c r="C42" s="76" t="s">
        <v>0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5"/>
      <c r="R42" s="45"/>
      <c r="S42" s="45"/>
      <c r="T42" s="12"/>
      <c r="U42" s="12"/>
      <c r="V42" s="44"/>
      <c r="W42" s="45"/>
      <c r="X42" s="44"/>
      <c r="Y42" s="44"/>
      <c r="Z42" s="44"/>
      <c r="AA42" s="44"/>
      <c r="AB42" s="44"/>
      <c r="AC42" s="44"/>
      <c r="AD42" s="44"/>
      <c r="AE42" s="44"/>
      <c r="AF42" s="12"/>
      <c r="AG42" s="12"/>
      <c r="AH42" s="44"/>
      <c r="AI42" s="44"/>
      <c r="AJ42" s="67">
        <f t="shared" si="0"/>
        <v>0</v>
      </c>
      <c r="AK42" s="67">
        <f t="shared" si="1"/>
        <v>0</v>
      </c>
      <c r="AL42" s="67">
        <f t="shared" si="2"/>
        <v>0</v>
      </c>
    </row>
    <row r="43" spans="1:38" ht="15">
      <c r="A43" s="23">
        <v>12</v>
      </c>
      <c r="B43" s="25" t="s">
        <v>25</v>
      </c>
      <c r="C43" s="76" t="s">
        <v>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5"/>
      <c r="R43" s="45"/>
      <c r="S43" s="45"/>
      <c r="T43" s="12"/>
      <c r="U43" s="12"/>
      <c r="V43" s="44"/>
      <c r="W43" s="45"/>
      <c r="X43" s="44"/>
      <c r="Y43" s="44"/>
      <c r="Z43" s="44"/>
      <c r="AA43" s="44"/>
      <c r="AB43" s="44"/>
      <c r="AC43" s="44"/>
      <c r="AD43" s="46"/>
      <c r="AE43" s="46"/>
      <c r="AF43" s="12"/>
      <c r="AG43" s="12"/>
      <c r="AH43" s="44"/>
      <c r="AI43" s="44"/>
      <c r="AJ43" s="67">
        <f t="shared" si="0"/>
        <v>0</v>
      </c>
      <c r="AK43" s="67">
        <f t="shared" si="1"/>
        <v>0</v>
      </c>
      <c r="AL43" s="67">
        <f t="shared" si="2"/>
        <v>0</v>
      </c>
    </row>
    <row r="44" spans="1:38" ht="15">
      <c r="A44" s="23">
        <v>13</v>
      </c>
      <c r="B44" s="25" t="s">
        <v>26</v>
      </c>
      <c r="C44" s="76" t="s">
        <v>0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5"/>
      <c r="R44" s="45"/>
      <c r="S44" s="45"/>
      <c r="T44" s="12"/>
      <c r="U44" s="12"/>
      <c r="V44" s="44"/>
      <c r="W44" s="45"/>
      <c r="X44" s="44"/>
      <c r="Y44" s="44"/>
      <c r="Z44" s="44"/>
      <c r="AA44" s="44"/>
      <c r="AB44" s="44"/>
      <c r="AC44" s="44"/>
      <c r="AD44" s="44"/>
      <c r="AE44" s="44"/>
      <c r="AF44" s="12"/>
      <c r="AG44" s="12"/>
      <c r="AH44" s="44"/>
      <c r="AI44" s="44"/>
      <c r="AJ44" s="67">
        <f t="shared" si="0"/>
        <v>0</v>
      </c>
      <c r="AK44" s="67">
        <f t="shared" si="1"/>
        <v>0</v>
      </c>
      <c r="AL44" s="67">
        <f t="shared" si="2"/>
        <v>0</v>
      </c>
    </row>
    <row r="45" spans="1:38" ht="15">
      <c r="A45" s="23">
        <v>14</v>
      </c>
      <c r="B45" s="25" t="s">
        <v>44</v>
      </c>
      <c r="C45" s="76" t="s">
        <v>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  <c r="R45" s="45"/>
      <c r="S45" s="45"/>
      <c r="T45" s="12"/>
      <c r="U45" s="12"/>
      <c r="V45" s="44"/>
      <c r="W45" s="45"/>
      <c r="X45" s="44"/>
      <c r="Y45" s="44"/>
      <c r="Z45" s="44"/>
      <c r="AA45" s="44"/>
      <c r="AB45" s="44"/>
      <c r="AC45" s="44"/>
      <c r="AD45" s="46"/>
      <c r="AE45" s="46"/>
      <c r="AF45" s="12"/>
      <c r="AG45" s="12"/>
      <c r="AH45" s="44"/>
      <c r="AI45" s="44"/>
      <c r="AJ45" s="67">
        <f t="shared" si="0"/>
        <v>0</v>
      </c>
      <c r="AK45" s="67">
        <f t="shared" si="1"/>
        <v>0</v>
      </c>
      <c r="AL45" s="67">
        <f t="shared" si="2"/>
        <v>0</v>
      </c>
    </row>
    <row r="46" spans="1:38" ht="15">
      <c r="A46" s="23">
        <v>15</v>
      </c>
      <c r="B46" s="71" t="s">
        <v>151</v>
      </c>
      <c r="C46" s="76" t="s">
        <v>0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5"/>
      <c r="R46" s="45"/>
      <c r="S46" s="45"/>
      <c r="T46" s="12"/>
      <c r="U46" s="12"/>
      <c r="V46" s="44"/>
      <c r="W46" s="45"/>
      <c r="X46" s="44"/>
      <c r="Y46" s="44"/>
      <c r="Z46" s="44"/>
      <c r="AA46" s="44"/>
      <c r="AB46" s="44"/>
      <c r="AC46" s="44"/>
      <c r="AD46" s="46"/>
      <c r="AE46" s="46"/>
      <c r="AF46" s="12"/>
      <c r="AG46" s="12"/>
      <c r="AH46" s="44"/>
      <c r="AI46" s="44"/>
      <c r="AJ46" s="78">
        <f>AJ47+AJ48+AJ49+AJ50+AJ51+AJ52</f>
        <v>0</v>
      </c>
      <c r="AK46" s="78">
        <f>AK47+AK48+AK49+AK50+AK51+AK52</f>
        <v>0</v>
      </c>
      <c r="AL46" s="78">
        <f>AL47+AL48+AL49+AL50+AL51+AL52</f>
        <v>0</v>
      </c>
    </row>
    <row r="47" spans="1:38" ht="15">
      <c r="A47" s="23"/>
      <c r="B47" s="24" t="s">
        <v>28</v>
      </c>
      <c r="C47" s="25" t="s">
        <v>0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  <c r="R47" s="45"/>
      <c r="S47" s="45"/>
      <c r="T47" s="12"/>
      <c r="U47" s="12"/>
      <c r="V47" s="44"/>
      <c r="W47" s="45"/>
      <c r="X47" s="44"/>
      <c r="Y47" s="44"/>
      <c r="Z47" s="44"/>
      <c r="AA47" s="44"/>
      <c r="AB47" s="44"/>
      <c r="AC47" s="44"/>
      <c r="AD47" s="46"/>
      <c r="AE47" s="46"/>
      <c r="AF47" s="12"/>
      <c r="AG47" s="12"/>
      <c r="AH47" s="44"/>
      <c r="AI47" s="44"/>
      <c r="AJ47" s="46">
        <f t="shared" si="0"/>
        <v>0</v>
      </c>
      <c r="AK47" s="46">
        <f t="shared" si="1"/>
        <v>0</v>
      </c>
      <c r="AL47" s="47">
        <f t="shared" si="2"/>
        <v>0</v>
      </c>
    </row>
    <row r="48" spans="1:38" ht="15">
      <c r="A48" s="23"/>
      <c r="B48" s="24" t="s">
        <v>13</v>
      </c>
      <c r="C48" s="25" t="s">
        <v>0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/>
      <c r="R48" s="45"/>
      <c r="S48" s="45"/>
      <c r="T48" s="12"/>
      <c r="U48" s="12"/>
      <c r="V48" s="44"/>
      <c r="W48" s="45"/>
      <c r="X48" s="44"/>
      <c r="Y48" s="44"/>
      <c r="Z48" s="44"/>
      <c r="AA48" s="44"/>
      <c r="AB48" s="44"/>
      <c r="AC48" s="44"/>
      <c r="AD48" s="46"/>
      <c r="AE48" s="46"/>
      <c r="AF48" s="12"/>
      <c r="AG48" s="12"/>
      <c r="AH48" s="44"/>
      <c r="AI48" s="44"/>
      <c r="AJ48" s="46">
        <f t="shared" si="0"/>
        <v>0</v>
      </c>
      <c r="AK48" s="46">
        <f t="shared" si="1"/>
        <v>0</v>
      </c>
      <c r="AL48" s="47">
        <f t="shared" si="2"/>
        <v>0</v>
      </c>
    </row>
    <row r="49" spans="1:38" ht="15">
      <c r="A49" s="23"/>
      <c r="B49" s="24" t="s">
        <v>14</v>
      </c>
      <c r="C49" s="25" t="s">
        <v>0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5"/>
      <c r="R49" s="45"/>
      <c r="S49" s="45"/>
      <c r="T49" s="12"/>
      <c r="U49" s="12"/>
      <c r="V49" s="44"/>
      <c r="W49" s="45"/>
      <c r="X49" s="44"/>
      <c r="Y49" s="44"/>
      <c r="Z49" s="44"/>
      <c r="AA49" s="44"/>
      <c r="AB49" s="44"/>
      <c r="AC49" s="44"/>
      <c r="AD49" s="46"/>
      <c r="AE49" s="46"/>
      <c r="AF49" s="12"/>
      <c r="AG49" s="12"/>
      <c r="AH49" s="44"/>
      <c r="AI49" s="44"/>
      <c r="AJ49" s="46">
        <f t="shared" si="0"/>
        <v>0</v>
      </c>
      <c r="AK49" s="46">
        <f t="shared" si="1"/>
        <v>0</v>
      </c>
      <c r="AL49" s="47">
        <f t="shared" si="2"/>
        <v>0</v>
      </c>
    </row>
    <row r="50" spans="1:38" ht="15">
      <c r="A50" s="23"/>
      <c r="B50" s="24" t="s">
        <v>94</v>
      </c>
      <c r="C50" s="25" t="s">
        <v>0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5"/>
      <c r="R50" s="45"/>
      <c r="S50" s="45"/>
      <c r="T50" s="12"/>
      <c r="U50" s="12"/>
      <c r="V50" s="44"/>
      <c r="W50" s="45"/>
      <c r="X50" s="44"/>
      <c r="Y50" s="44"/>
      <c r="Z50" s="44"/>
      <c r="AA50" s="44"/>
      <c r="AB50" s="44"/>
      <c r="AC50" s="44"/>
      <c r="AD50" s="46"/>
      <c r="AE50" s="46"/>
      <c r="AF50" s="12"/>
      <c r="AG50" s="12"/>
      <c r="AH50" s="44"/>
      <c r="AI50" s="44"/>
      <c r="AJ50" s="46">
        <f t="shared" si="0"/>
        <v>0</v>
      </c>
      <c r="AK50" s="46">
        <f t="shared" si="1"/>
        <v>0</v>
      </c>
      <c r="AL50" s="47">
        <f t="shared" si="2"/>
        <v>0</v>
      </c>
    </row>
    <row r="51" spans="1:38" ht="15">
      <c r="A51" s="23"/>
      <c r="B51" s="24" t="s">
        <v>103</v>
      </c>
      <c r="C51" s="25" t="s">
        <v>0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5"/>
      <c r="R51" s="45"/>
      <c r="S51" s="45"/>
      <c r="T51" s="12"/>
      <c r="U51" s="12"/>
      <c r="V51" s="44"/>
      <c r="W51" s="45"/>
      <c r="X51" s="44"/>
      <c r="Y51" s="44"/>
      <c r="Z51" s="44"/>
      <c r="AA51" s="44"/>
      <c r="AB51" s="44"/>
      <c r="AC51" s="44"/>
      <c r="AD51" s="46"/>
      <c r="AE51" s="46"/>
      <c r="AF51" s="12"/>
      <c r="AG51" s="12"/>
      <c r="AH51" s="44"/>
      <c r="AI51" s="44"/>
      <c r="AJ51" s="46">
        <f t="shared" si="0"/>
        <v>0</v>
      </c>
      <c r="AK51" s="46">
        <f t="shared" si="1"/>
        <v>0</v>
      </c>
      <c r="AL51" s="47">
        <f t="shared" si="2"/>
        <v>0</v>
      </c>
    </row>
    <row r="52" spans="1:38" ht="15">
      <c r="A52" s="23"/>
      <c r="B52" s="26" t="s">
        <v>29</v>
      </c>
      <c r="C52" s="25" t="s">
        <v>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5"/>
      <c r="R52" s="45"/>
      <c r="S52" s="45"/>
      <c r="T52" s="12"/>
      <c r="U52" s="12"/>
      <c r="V52" s="44"/>
      <c r="W52" s="45"/>
      <c r="X52" s="44"/>
      <c r="Y52" s="44"/>
      <c r="Z52" s="44"/>
      <c r="AA52" s="44"/>
      <c r="AB52" s="44"/>
      <c r="AC52" s="44"/>
      <c r="AD52" s="46"/>
      <c r="AE52" s="46"/>
      <c r="AF52" s="12"/>
      <c r="AG52" s="12"/>
      <c r="AH52" s="44"/>
      <c r="AI52" s="44"/>
      <c r="AJ52" s="46">
        <f t="shared" si="0"/>
        <v>0</v>
      </c>
      <c r="AK52" s="46">
        <f t="shared" si="1"/>
        <v>0</v>
      </c>
      <c r="AL52" s="47">
        <f t="shared" si="2"/>
        <v>0</v>
      </c>
    </row>
    <row r="53" spans="1:38" ht="15">
      <c r="A53" s="23">
        <v>16</v>
      </c>
      <c r="B53" s="25" t="s">
        <v>131</v>
      </c>
      <c r="C53" s="76" t="s">
        <v>0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5"/>
      <c r="R53" s="45"/>
      <c r="S53" s="45"/>
      <c r="T53" s="12"/>
      <c r="U53" s="12"/>
      <c r="V53" s="44"/>
      <c r="W53" s="45"/>
      <c r="X53" s="44"/>
      <c r="Y53" s="44"/>
      <c r="Z53" s="44"/>
      <c r="AA53" s="44"/>
      <c r="AB53" s="44"/>
      <c r="AC53" s="44"/>
      <c r="AD53" s="46"/>
      <c r="AE53" s="46"/>
      <c r="AF53" s="12"/>
      <c r="AG53" s="12"/>
      <c r="AH53" s="44"/>
      <c r="AI53" s="44"/>
      <c r="AJ53" s="67">
        <f t="shared" si="0"/>
        <v>0</v>
      </c>
      <c r="AK53" s="67">
        <f t="shared" si="1"/>
        <v>0</v>
      </c>
      <c r="AL53" s="67">
        <f t="shared" si="2"/>
        <v>0</v>
      </c>
    </row>
    <row r="54" spans="1:38" ht="15">
      <c r="A54" s="23">
        <v>17</v>
      </c>
      <c r="B54" s="25" t="s">
        <v>132</v>
      </c>
      <c r="C54" s="76" t="s">
        <v>0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5"/>
      <c r="R54" s="45"/>
      <c r="S54" s="45"/>
      <c r="T54" s="12"/>
      <c r="U54" s="12"/>
      <c r="V54" s="44"/>
      <c r="W54" s="45"/>
      <c r="X54" s="44"/>
      <c r="Y54" s="44"/>
      <c r="Z54" s="44"/>
      <c r="AA54" s="44"/>
      <c r="AB54" s="44"/>
      <c r="AC54" s="44"/>
      <c r="AD54" s="46"/>
      <c r="AE54" s="46"/>
      <c r="AF54" s="12"/>
      <c r="AG54" s="12"/>
      <c r="AH54" s="44"/>
      <c r="AI54" s="44"/>
      <c r="AJ54" s="67">
        <f t="shared" si="0"/>
        <v>0</v>
      </c>
      <c r="AK54" s="67">
        <f t="shared" si="1"/>
        <v>0</v>
      </c>
      <c r="AL54" s="67">
        <f t="shared" si="2"/>
        <v>0</v>
      </c>
    </row>
    <row r="55" spans="1:38" ht="15">
      <c r="A55" s="23">
        <v>18</v>
      </c>
      <c r="B55" s="25" t="s">
        <v>49</v>
      </c>
      <c r="C55" s="76" t="s">
        <v>0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5"/>
      <c r="R55" s="45"/>
      <c r="S55" s="45"/>
      <c r="T55" s="12"/>
      <c r="U55" s="12"/>
      <c r="V55" s="44"/>
      <c r="W55" s="45"/>
      <c r="X55" s="44"/>
      <c r="Y55" s="44"/>
      <c r="Z55" s="44"/>
      <c r="AA55" s="44"/>
      <c r="AB55" s="44"/>
      <c r="AC55" s="44"/>
      <c r="AD55" s="46"/>
      <c r="AE55" s="46"/>
      <c r="AF55" s="12"/>
      <c r="AG55" s="12"/>
      <c r="AH55" s="44"/>
      <c r="AI55" s="44"/>
      <c r="AJ55" s="67">
        <f t="shared" si="0"/>
        <v>0</v>
      </c>
      <c r="AK55" s="67">
        <f t="shared" si="1"/>
        <v>0</v>
      </c>
      <c r="AL55" s="67">
        <f t="shared" si="2"/>
        <v>0</v>
      </c>
    </row>
    <row r="56" spans="1:38" ht="15">
      <c r="A56" s="23">
        <v>19</v>
      </c>
      <c r="B56" s="25" t="s">
        <v>10</v>
      </c>
      <c r="C56" s="76" t="s">
        <v>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5"/>
      <c r="R56" s="45"/>
      <c r="S56" s="45"/>
      <c r="T56" s="12"/>
      <c r="U56" s="12"/>
      <c r="V56" s="44"/>
      <c r="W56" s="45"/>
      <c r="X56" s="44"/>
      <c r="Y56" s="44"/>
      <c r="Z56" s="44"/>
      <c r="AA56" s="44"/>
      <c r="AB56" s="44"/>
      <c r="AC56" s="44"/>
      <c r="AD56" s="46"/>
      <c r="AE56" s="46"/>
      <c r="AF56" s="12"/>
      <c r="AG56" s="12"/>
      <c r="AH56" s="44"/>
      <c r="AI56" s="44"/>
      <c r="AJ56" s="67">
        <f t="shared" si="0"/>
        <v>0</v>
      </c>
      <c r="AK56" s="67">
        <f t="shared" si="1"/>
        <v>0</v>
      </c>
      <c r="AL56" s="67">
        <f t="shared" si="2"/>
        <v>0</v>
      </c>
    </row>
    <row r="57" spans="1:38" ht="15">
      <c r="A57" s="23">
        <v>20</v>
      </c>
      <c r="B57" s="25" t="s">
        <v>17</v>
      </c>
      <c r="C57" s="76" t="s">
        <v>0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5"/>
      <c r="R57" s="45"/>
      <c r="S57" s="45"/>
      <c r="T57" s="12"/>
      <c r="U57" s="12"/>
      <c r="V57" s="44"/>
      <c r="W57" s="45"/>
      <c r="X57" s="44"/>
      <c r="Y57" s="44"/>
      <c r="Z57" s="44"/>
      <c r="AA57" s="44"/>
      <c r="AB57" s="44"/>
      <c r="AC57" s="44"/>
      <c r="AD57" s="46"/>
      <c r="AE57" s="46"/>
      <c r="AF57" s="12"/>
      <c r="AG57" s="12"/>
      <c r="AH57" s="44"/>
      <c r="AI57" s="44"/>
      <c r="AJ57" s="67">
        <f t="shared" si="0"/>
        <v>0</v>
      </c>
      <c r="AK57" s="67">
        <f t="shared" si="1"/>
        <v>0</v>
      </c>
      <c r="AL57" s="67">
        <f t="shared" si="2"/>
        <v>0</v>
      </c>
    </row>
    <row r="58" spans="1:38" ht="15">
      <c r="A58" s="23">
        <v>21</v>
      </c>
      <c r="B58" s="29" t="s">
        <v>133</v>
      </c>
      <c r="C58" s="76" t="s">
        <v>0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5"/>
      <c r="R58" s="45"/>
      <c r="S58" s="45"/>
      <c r="T58" s="12"/>
      <c r="U58" s="12"/>
      <c r="V58" s="44"/>
      <c r="W58" s="45"/>
      <c r="X58" s="44"/>
      <c r="Y58" s="44"/>
      <c r="Z58" s="44"/>
      <c r="AA58" s="44"/>
      <c r="AB58" s="44"/>
      <c r="AC58" s="44"/>
      <c r="AD58" s="46"/>
      <c r="AE58" s="46"/>
      <c r="AF58" s="12"/>
      <c r="AG58" s="12"/>
      <c r="AH58" s="44"/>
      <c r="AI58" s="44"/>
      <c r="AJ58" s="78">
        <f>AJ59+AJ60+AJ61+AJ62+AJ63+AJ64+AJ65</f>
        <v>0</v>
      </c>
      <c r="AK58" s="78">
        <f>AK59+AK60+AK61+AK62+AK63+AK64+AK65</f>
        <v>0</v>
      </c>
      <c r="AL58" s="78">
        <f>AL59+AL60+AL61+AL62+AL63+AL64+AL65</f>
        <v>0</v>
      </c>
    </row>
    <row r="59" spans="1:38" ht="15">
      <c r="A59" s="23"/>
      <c r="B59" s="24" t="s">
        <v>1</v>
      </c>
      <c r="C59" s="25" t="s">
        <v>0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5"/>
      <c r="R59" s="45"/>
      <c r="S59" s="45"/>
      <c r="T59" s="12"/>
      <c r="U59" s="12"/>
      <c r="V59" s="44"/>
      <c r="W59" s="45"/>
      <c r="X59" s="44"/>
      <c r="Y59" s="44"/>
      <c r="Z59" s="44"/>
      <c r="AA59" s="44"/>
      <c r="AB59" s="44"/>
      <c r="AC59" s="44"/>
      <c r="AD59" s="46"/>
      <c r="AE59" s="46"/>
      <c r="AF59" s="12"/>
      <c r="AG59" s="12"/>
      <c r="AH59" s="44"/>
      <c r="AI59" s="44"/>
      <c r="AJ59" s="46">
        <f t="shared" si="0"/>
        <v>0</v>
      </c>
      <c r="AK59" s="46">
        <f t="shared" si="1"/>
        <v>0</v>
      </c>
      <c r="AL59" s="47">
        <f t="shared" si="2"/>
        <v>0</v>
      </c>
    </row>
    <row r="60" spans="1:38" ht="15">
      <c r="A60" s="23"/>
      <c r="B60" s="26" t="s">
        <v>3</v>
      </c>
      <c r="C60" s="25" t="s">
        <v>0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5"/>
      <c r="R60" s="45"/>
      <c r="S60" s="45"/>
      <c r="T60" s="12"/>
      <c r="U60" s="12"/>
      <c r="V60" s="44"/>
      <c r="W60" s="45"/>
      <c r="X60" s="44"/>
      <c r="Y60" s="44"/>
      <c r="Z60" s="44"/>
      <c r="AA60" s="44"/>
      <c r="AB60" s="44"/>
      <c r="AC60" s="44"/>
      <c r="AD60" s="46"/>
      <c r="AE60" s="46"/>
      <c r="AF60" s="12"/>
      <c r="AG60" s="12"/>
      <c r="AH60" s="44"/>
      <c r="AI60" s="44"/>
      <c r="AJ60" s="46">
        <f t="shared" si="0"/>
        <v>0</v>
      </c>
      <c r="AK60" s="46">
        <f t="shared" si="1"/>
        <v>0</v>
      </c>
      <c r="AL60" s="47">
        <f t="shared" si="2"/>
        <v>0</v>
      </c>
    </row>
    <row r="61" spans="1:38" ht="15">
      <c r="A61" s="23"/>
      <c r="B61" s="26" t="s">
        <v>93</v>
      </c>
      <c r="C61" s="25" t="s">
        <v>0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5"/>
      <c r="R61" s="45"/>
      <c r="S61" s="45"/>
      <c r="T61" s="12"/>
      <c r="U61" s="12"/>
      <c r="V61" s="44"/>
      <c r="W61" s="45"/>
      <c r="X61" s="44"/>
      <c r="Y61" s="44"/>
      <c r="Z61" s="44"/>
      <c r="AA61" s="44"/>
      <c r="AB61" s="44"/>
      <c r="AC61" s="44"/>
      <c r="AD61" s="46"/>
      <c r="AE61" s="46"/>
      <c r="AF61" s="12"/>
      <c r="AG61" s="12"/>
      <c r="AH61" s="44"/>
      <c r="AI61" s="44"/>
      <c r="AJ61" s="46">
        <f t="shared" si="0"/>
        <v>0</v>
      </c>
      <c r="AK61" s="46">
        <f t="shared" si="1"/>
        <v>0</v>
      </c>
      <c r="AL61" s="47">
        <f t="shared" si="2"/>
        <v>0</v>
      </c>
    </row>
    <row r="62" spans="1:38" ht="15">
      <c r="A62" s="23"/>
      <c r="B62" s="24" t="s">
        <v>21</v>
      </c>
      <c r="C62" s="25" t="s">
        <v>0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5"/>
      <c r="R62" s="45"/>
      <c r="S62" s="45"/>
      <c r="T62" s="12"/>
      <c r="U62" s="12"/>
      <c r="V62" s="44"/>
      <c r="W62" s="45"/>
      <c r="X62" s="44"/>
      <c r="Y62" s="44"/>
      <c r="Z62" s="44"/>
      <c r="AA62" s="44"/>
      <c r="AB62" s="44"/>
      <c r="AC62" s="44"/>
      <c r="AD62" s="46"/>
      <c r="AE62" s="46"/>
      <c r="AF62" s="12"/>
      <c r="AG62" s="12"/>
      <c r="AH62" s="44"/>
      <c r="AI62" s="44"/>
      <c r="AJ62" s="46">
        <f t="shared" si="0"/>
        <v>0</v>
      </c>
      <c r="AK62" s="46">
        <f t="shared" si="1"/>
        <v>0</v>
      </c>
      <c r="AL62" s="47">
        <f t="shared" si="2"/>
        <v>0</v>
      </c>
    </row>
    <row r="63" spans="1:38" ht="15">
      <c r="A63" s="23"/>
      <c r="B63" s="24" t="s">
        <v>51</v>
      </c>
      <c r="C63" s="25" t="s">
        <v>0</v>
      </c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5"/>
      <c r="R63" s="45"/>
      <c r="S63" s="45"/>
      <c r="T63" s="12"/>
      <c r="U63" s="12"/>
      <c r="V63" s="44"/>
      <c r="W63" s="45"/>
      <c r="X63" s="44"/>
      <c r="Y63" s="44"/>
      <c r="Z63" s="44"/>
      <c r="AA63" s="44"/>
      <c r="AB63" s="44"/>
      <c r="AC63" s="44"/>
      <c r="AD63" s="46"/>
      <c r="AE63" s="46"/>
      <c r="AF63" s="12"/>
      <c r="AG63" s="12"/>
      <c r="AH63" s="44"/>
      <c r="AI63" s="44"/>
      <c r="AJ63" s="46">
        <f t="shared" si="0"/>
        <v>0</v>
      </c>
      <c r="AK63" s="46">
        <f t="shared" si="1"/>
        <v>0</v>
      </c>
      <c r="AL63" s="47">
        <f t="shared" si="2"/>
        <v>0</v>
      </c>
    </row>
    <row r="64" spans="1:38" ht="15">
      <c r="A64" s="23"/>
      <c r="B64" s="59" t="s">
        <v>115</v>
      </c>
      <c r="C64" s="25" t="s">
        <v>0</v>
      </c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5"/>
      <c r="R64" s="45"/>
      <c r="S64" s="45"/>
      <c r="T64" s="12"/>
      <c r="U64" s="12"/>
      <c r="V64" s="44"/>
      <c r="W64" s="45"/>
      <c r="X64" s="44"/>
      <c r="Y64" s="44"/>
      <c r="Z64" s="44"/>
      <c r="AA64" s="44"/>
      <c r="AB64" s="44"/>
      <c r="AC64" s="44"/>
      <c r="AD64" s="46"/>
      <c r="AE64" s="46"/>
      <c r="AF64" s="12"/>
      <c r="AG64" s="12"/>
      <c r="AH64" s="44"/>
      <c r="AI64" s="44"/>
      <c r="AJ64" s="46">
        <f t="shared" si="0"/>
        <v>0</v>
      </c>
      <c r="AK64" s="46">
        <f t="shared" si="1"/>
        <v>0</v>
      </c>
      <c r="AL64" s="47">
        <f t="shared" si="2"/>
        <v>0</v>
      </c>
    </row>
    <row r="65" spans="1:38" ht="15">
      <c r="A65" s="23"/>
      <c r="B65" s="24" t="s">
        <v>54</v>
      </c>
      <c r="C65" s="25" t="s">
        <v>0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5"/>
      <c r="R65" s="45"/>
      <c r="S65" s="45"/>
      <c r="T65" s="12"/>
      <c r="U65" s="12"/>
      <c r="V65" s="44"/>
      <c r="W65" s="45"/>
      <c r="X65" s="44"/>
      <c r="Y65" s="44"/>
      <c r="Z65" s="44"/>
      <c r="AA65" s="44"/>
      <c r="AB65" s="44"/>
      <c r="AC65" s="44"/>
      <c r="AD65" s="46"/>
      <c r="AE65" s="46"/>
      <c r="AF65" s="12"/>
      <c r="AG65" s="12"/>
      <c r="AH65" s="44"/>
      <c r="AI65" s="44"/>
      <c r="AJ65" s="46">
        <f t="shared" si="0"/>
        <v>0</v>
      </c>
      <c r="AK65" s="46">
        <f t="shared" si="1"/>
        <v>0</v>
      </c>
      <c r="AL65" s="47">
        <f t="shared" si="2"/>
        <v>0</v>
      </c>
    </row>
    <row r="66" spans="1:38" ht="15">
      <c r="A66" s="23">
        <v>22</v>
      </c>
      <c r="B66" s="29" t="s">
        <v>134</v>
      </c>
      <c r="C66" s="76" t="s">
        <v>0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5"/>
      <c r="R66" s="45"/>
      <c r="S66" s="45"/>
      <c r="T66" s="12"/>
      <c r="U66" s="12"/>
      <c r="V66" s="44"/>
      <c r="W66" s="45"/>
      <c r="X66" s="44"/>
      <c r="Y66" s="44"/>
      <c r="Z66" s="44"/>
      <c r="AA66" s="44"/>
      <c r="AB66" s="44"/>
      <c r="AC66" s="44"/>
      <c r="AD66" s="46"/>
      <c r="AE66" s="46"/>
      <c r="AF66" s="12"/>
      <c r="AG66" s="12"/>
      <c r="AH66" s="44"/>
      <c r="AI66" s="44"/>
      <c r="AJ66" s="78">
        <f>AJ67+AJ68+AJ69+AJ70+AJ71+AJ72+AJ73</f>
        <v>0</v>
      </c>
      <c r="AK66" s="78">
        <f>AK67+AK68+AK69+AK70+AK71+AK72+AK73</f>
        <v>0</v>
      </c>
      <c r="AL66" s="78">
        <f>AL67+AL68+AL69+AL70+AL71+AL72+AL73</f>
        <v>0</v>
      </c>
    </row>
    <row r="67" spans="1:38" ht="15">
      <c r="A67" s="23"/>
      <c r="B67" s="26" t="s">
        <v>2</v>
      </c>
      <c r="C67" s="25" t="s">
        <v>0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5"/>
      <c r="R67" s="45"/>
      <c r="S67" s="45"/>
      <c r="T67" s="12"/>
      <c r="U67" s="12"/>
      <c r="V67" s="44"/>
      <c r="W67" s="45"/>
      <c r="X67" s="44"/>
      <c r="Y67" s="44"/>
      <c r="Z67" s="44"/>
      <c r="AA67" s="44"/>
      <c r="AB67" s="44"/>
      <c r="AC67" s="44"/>
      <c r="AD67" s="46"/>
      <c r="AE67" s="46"/>
      <c r="AF67" s="12"/>
      <c r="AG67" s="12"/>
      <c r="AH67" s="44"/>
      <c r="AI67" s="44"/>
      <c r="AJ67" s="46">
        <f t="shared" si="0"/>
        <v>0</v>
      </c>
      <c r="AK67" s="46">
        <f t="shared" si="1"/>
        <v>0</v>
      </c>
      <c r="AL67" s="47">
        <f t="shared" si="2"/>
        <v>0</v>
      </c>
    </row>
    <row r="68" spans="1:38" ht="15">
      <c r="A68" s="23"/>
      <c r="B68" s="26" t="s">
        <v>9</v>
      </c>
      <c r="C68" s="25" t="s">
        <v>0</v>
      </c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5"/>
      <c r="R68" s="45"/>
      <c r="S68" s="45"/>
      <c r="T68" s="12"/>
      <c r="U68" s="12"/>
      <c r="V68" s="44"/>
      <c r="W68" s="45"/>
      <c r="X68" s="44"/>
      <c r="Y68" s="44"/>
      <c r="Z68" s="44"/>
      <c r="AA68" s="44"/>
      <c r="AB68" s="44"/>
      <c r="AC68" s="44"/>
      <c r="AD68" s="46"/>
      <c r="AE68" s="46"/>
      <c r="AF68" s="12"/>
      <c r="AG68" s="12"/>
      <c r="AH68" s="44"/>
      <c r="AI68" s="44"/>
      <c r="AJ68" s="46">
        <f t="shared" si="0"/>
        <v>0</v>
      </c>
      <c r="AK68" s="46">
        <f t="shared" si="1"/>
        <v>0</v>
      </c>
      <c r="AL68" s="47">
        <f t="shared" si="2"/>
        <v>0</v>
      </c>
    </row>
    <row r="69" spans="1:38" ht="15">
      <c r="A69" s="23"/>
      <c r="B69" s="26" t="s">
        <v>61</v>
      </c>
      <c r="C69" s="25" t="s">
        <v>0</v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5"/>
      <c r="R69" s="45"/>
      <c r="S69" s="45"/>
      <c r="T69" s="12"/>
      <c r="U69" s="12"/>
      <c r="V69" s="44"/>
      <c r="W69" s="45"/>
      <c r="X69" s="44"/>
      <c r="Y69" s="44"/>
      <c r="Z69" s="44"/>
      <c r="AA69" s="44"/>
      <c r="AB69" s="44"/>
      <c r="AC69" s="44"/>
      <c r="AD69" s="46"/>
      <c r="AE69" s="46"/>
      <c r="AF69" s="12"/>
      <c r="AG69" s="12"/>
      <c r="AH69" s="44"/>
      <c r="AI69" s="44"/>
      <c r="AJ69" s="46">
        <f t="shared" si="0"/>
        <v>0</v>
      </c>
      <c r="AK69" s="46">
        <f t="shared" si="1"/>
        <v>0</v>
      </c>
      <c r="AL69" s="47">
        <f t="shared" si="2"/>
        <v>0</v>
      </c>
    </row>
    <row r="70" spans="1:38" ht="15">
      <c r="A70" s="23"/>
      <c r="B70" s="24" t="s">
        <v>47</v>
      </c>
      <c r="C70" s="25" t="s">
        <v>0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5"/>
      <c r="R70" s="45"/>
      <c r="S70" s="45"/>
      <c r="T70" s="12"/>
      <c r="U70" s="12"/>
      <c r="V70" s="44"/>
      <c r="W70" s="45"/>
      <c r="X70" s="44"/>
      <c r="Y70" s="44"/>
      <c r="Z70" s="44"/>
      <c r="AA70" s="44"/>
      <c r="AB70" s="44"/>
      <c r="AC70" s="44"/>
      <c r="AD70" s="46"/>
      <c r="AE70" s="46"/>
      <c r="AF70" s="12"/>
      <c r="AG70" s="12"/>
      <c r="AH70" s="44"/>
      <c r="AI70" s="44"/>
      <c r="AJ70" s="46">
        <f t="shared" si="0"/>
        <v>0</v>
      </c>
      <c r="AK70" s="46">
        <f t="shared" si="1"/>
        <v>0</v>
      </c>
      <c r="AL70" s="47">
        <f t="shared" si="2"/>
        <v>0</v>
      </c>
    </row>
    <row r="71" spans="1:38" ht="15">
      <c r="A71" s="23"/>
      <c r="B71" s="24" t="s">
        <v>50</v>
      </c>
      <c r="C71" s="25" t="s">
        <v>0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5"/>
      <c r="R71" s="45"/>
      <c r="S71" s="45"/>
      <c r="T71" s="12"/>
      <c r="U71" s="12"/>
      <c r="V71" s="44"/>
      <c r="W71" s="45"/>
      <c r="X71" s="44"/>
      <c r="Y71" s="44"/>
      <c r="Z71" s="44"/>
      <c r="AA71" s="44"/>
      <c r="AB71" s="44"/>
      <c r="AC71" s="44"/>
      <c r="AD71" s="46"/>
      <c r="AE71" s="46"/>
      <c r="AF71" s="12"/>
      <c r="AG71" s="12"/>
      <c r="AH71" s="44"/>
      <c r="AI71" s="44"/>
      <c r="AJ71" s="46">
        <f t="shared" si="0"/>
        <v>0</v>
      </c>
      <c r="AK71" s="46">
        <f t="shared" si="1"/>
        <v>0</v>
      </c>
      <c r="AL71" s="47">
        <f t="shared" si="2"/>
        <v>0</v>
      </c>
    </row>
    <row r="72" spans="1:38" ht="15">
      <c r="A72" s="23"/>
      <c r="B72" s="28" t="s">
        <v>65</v>
      </c>
      <c r="C72" s="25" t="s">
        <v>0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5"/>
      <c r="R72" s="45"/>
      <c r="S72" s="45"/>
      <c r="T72" s="12"/>
      <c r="U72" s="12"/>
      <c r="V72" s="44"/>
      <c r="W72" s="45"/>
      <c r="X72" s="44"/>
      <c r="Y72" s="44"/>
      <c r="Z72" s="44"/>
      <c r="AA72" s="44"/>
      <c r="AB72" s="44"/>
      <c r="AC72" s="44"/>
      <c r="AD72" s="46"/>
      <c r="AE72" s="46"/>
      <c r="AF72" s="12"/>
      <c r="AG72" s="12"/>
      <c r="AH72" s="44"/>
      <c r="AI72" s="44"/>
      <c r="AJ72" s="46">
        <f aca="true" t="shared" si="3" ref="AJ72:AJ107">(AH72+AD72+AB72+Z72+X72+V72+T72+R72+P72+N72+L72+H72+F72+D72+AF72+J72)*$AJ$3</f>
        <v>0</v>
      </c>
      <c r="AK72" s="46">
        <f aca="true" t="shared" si="4" ref="AK72:AK107">(AI72+AE72+AC72+AA72+Y72+W72+U72+S72+Q72+O72+M72+K72+I72+G72+E72+AG72)*$AK$3</f>
        <v>0</v>
      </c>
      <c r="AL72" s="47">
        <f aca="true" t="shared" si="5" ref="AL72:AL107">AK72+AJ72</f>
        <v>0</v>
      </c>
    </row>
    <row r="73" spans="1:38" ht="15">
      <c r="A73" s="23"/>
      <c r="B73" s="24" t="s">
        <v>15</v>
      </c>
      <c r="C73" s="25" t="s">
        <v>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5"/>
      <c r="R73" s="45"/>
      <c r="S73" s="45"/>
      <c r="T73" s="12"/>
      <c r="U73" s="12"/>
      <c r="V73" s="44"/>
      <c r="W73" s="45"/>
      <c r="X73" s="44"/>
      <c r="Y73" s="44"/>
      <c r="Z73" s="44"/>
      <c r="AA73" s="44"/>
      <c r="AB73" s="44"/>
      <c r="AC73" s="44"/>
      <c r="AD73" s="46"/>
      <c r="AE73" s="46"/>
      <c r="AF73" s="12"/>
      <c r="AG73" s="12"/>
      <c r="AH73" s="44"/>
      <c r="AI73" s="44"/>
      <c r="AJ73" s="46">
        <f t="shared" si="3"/>
        <v>0</v>
      </c>
      <c r="AK73" s="46">
        <f t="shared" si="4"/>
        <v>0</v>
      </c>
      <c r="AL73" s="47">
        <f t="shared" si="5"/>
        <v>0</v>
      </c>
    </row>
    <row r="74" spans="1:38" ht="15">
      <c r="A74" s="23">
        <v>23</v>
      </c>
      <c r="B74" s="25" t="s">
        <v>12</v>
      </c>
      <c r="C74" s="76" t="s">
        <v>0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93"/>
      <c r="O74" s="93"/>
      <c r="P74" s="93"/>
      <c r="Q74" s="94"/>
      <c r="R74" s="45"/>
      <c r="S74" s="45"/>
      <c r="T74" s="68"/>
      <c r="U74" s="68"/>
      <c r="V74" s="44"/>
      <c r="W74" s="45"/>
      <c r="X74" s="93"/>
      <c r="Y74" s="93"/>
      <c r="Z74" s="44"/>
      <c r="AA74" s="44"/>
      <c r="AB74" s="44"/>
      <c r="AC74" s="44"/>
      <c r="AD74" s="93"/>
      <c r="AE74" s="93"/>
      <c r="AF74" s="68"/>
      <c r="AG74" s="68"/>
      <c r="AH74" s="44"/>
      <c r="AI74" s="44"/>
      <c r="AJ74" s="67">
        <f t="shared" si="3"/>
        <v>0</v>
      </c>
      <c r="AK74" s="67">
        <f t="shared" si="4"/>
        <v>0</v>
      </c>
      <c r="AL74" s="67">
        <f t="shared" si="5"/>
        <v>0</v>
      </c>
    </row>
    <row r="75" spans="1:38" ht="15">
      <c r="A75" s="23">
        <v>24</v>
      </c>
      <c r="B75" s="29" t="s">
        <v>147</v>
      </c>
      <c r="C75" s="76" t="s">
        <v>0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5"/>
      <c r="R75" s="45"/>
      <c r="S75" s="45"/>
      <c r="T75" s="12"/>
      <c r="U75" s="12"/>
      <c r="V75" s="44"/>
      <c r="W75" s="45"/>
      <c r="X75" s="44"/>
      <c r="Y75" s="44"/>
      <c r="Z75" s="44"/>
      <c r="AA75" s="44"/>
      <c r="AB75" s="44"/>
      <c r="AC75" s="44"/>
      <c r="AD75" s="46"/>
      <c r="AE75" s="46"/>
      <c r="AF75" s="12"/>
      <c r="AG75" s="12"/>
      <c r="AH75" s="44"/>
      <c r="AI75" s="44"/>
      <c r="AJ75" s="78">
        <f>AJ76+AJ77+AJ78+AJ79+AJ80+AJ81+AJ82+AJ83+AJ84+AJ85+AJ86+AJ87+AJ88+AJ89+AJ90+AJ91+AJ92+AJ93+AJ94</f>
        <v>0</v>
      </c>
      <c r="AK75" s="78">
        <f>AK76+AK77+AK78+AK79+AK80+AK81+AK82+AK83+AK84+AK85+AK86+AK87+AK88+AK89+AK90+AK91+AK92+AK93+AK94</f>
        <v>0</v>
      </c>
      <c r="AL75" s="78">
        <f>AL76+AL77+AL78+AL79+AL80+AL81+AL82+AL83+AL84+AL85+AL86+AL87+AL88+AL89+AL90+AL91+AL92+AL93+AL94</f>
        <v>0</v>
      </c>
    </row>
    <row r="76" spans="1:38" ht="15">
      <c r="A76" s="23"/>
      <c r="B76" s="24" t="s">
        <v>11</v>
      </c>
      <c r="C76" s="25" t="s">
        <v>0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5"/>
      <c r="R76" s="45"/>
      <c r="S76" s="45"/>
      <c r="T76" s="12"/>
      <c r="U76" s="12"/>
      <c r="V76" s="44"/>
      <c r="W76" s="45"/>
      <c r="X76" s="44"/>
      <c r="Y76" s="44"/>
      <c r="Z76" s="44"/>
      <c r="AA76" s="44"/>
      <c r="AB76" s="44"/>
      <c r="AC76" s="44"/>
      <c r="AD76" s="46"/>
      <c r="AE76" s="46"/>
      <c r="AF76" s="12"/>
      <c r="AG76" s="12"/>
      <c r="AH76" s="44"/>
      <c r="AI76" s="44"/>
      <c r="AJ76" s="46">
        <f t="shared" si="3"/>
        <v>0</v>
      </c>
      <c r="AK76" s="46">
        <f t="shared" si="4"/>
        <v>0</v>
      </c>
      <c r="AL76" s="47">
        <f t="shared" si="5"/>
        <v>0</v>
      </c>
    </row>
    <row r="77" spans="1:38" ht="15">
      <c r="A77" s="23"/>
      <c r="B77" s="24" t="s">
        <v>22</v>
      </c>
      <c r="C77" s="25" t="s">
        <v>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5"/>
      <c r="R77" s="45"/>
      <c r="S77" s="45"/>
      <c r="T77" s="12"/>
      <c r="U77" s="12"/>
      <c r="V77" s="44"/>
      <c r="W77" s="45"/>
      <c r="X77" s="44"/>
      <c r="Y77" s="44"/>
      <c r="Z77" s="44"/>
      <c r="AA77" s="44"/>
      <c r="AB77" s="44"/>
      <c r="AC77" s="44"/>
      <c r="AD77" s="44"/>
      <c r="AE77" s="44"/>
      <c r="AF77" s="12"/>
      <c r="AG77" s="12"/>
      <c r="AH77" s="44"/>
      <c r="AI77" s="44"/>
      <c r="AJ77" s="46">
        <f t="shared" si="3"/>
        <v>0</v>
      </c>
      <c r="AK77" s="46">
        <f t="shared" si="4"/>
        <v>0</v>
      </c>
      <c r="AL77" s="47">
        <f t="shared" si="5"/>
        <v>0</v>
      </c>
    </row>
    <row r="78" spans="1:38" ht="15">
      <c r="A78" s="23"/>
      <c r="B78" s="24" t="s">
        <v>30</v>
      </c>
      <c r="C78" s="25" t="s">
        <v>0</v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93"/>
      <c r="O78" s="93"/>
      <c r="P78" s="93"/>
      <c r="Q78" s="94"/>
      <c r="R78" s="45"/>
      <c r="S78" s="45"/>
      <c r="T78" s="12"/>
      <c r="U78" s="12"/>
      <c r="V78" s="44"/>
      <c r="W78" s="45"/>
      <c r="X78" s="93"/>
      <c r="Y78" s="93"/>
      <c r="Z78" s="44"/>
      <c r="AA78" s="44"/>
      <c r="AB78" s="44"/>
      <c r="AC78" s="44"/>
      <c r="AD78" s="93"/>
      <c r="AE78" s="93"/>
      <c r="AF78" s="12"/>
      <c r="AG78" s="12"/>
      <c r="AH78" s="44"/>
      <c r="AI78" s="44"/>
      <c r="AJ78" s="46">
        <f t="shared" si="3"/>
        <v>0</v>
      </c>
      <c r="AK78" s="46">
        <f t="shared" si="4"/>
        <v>0</v>
      </c>
      <c r="AL78" s="47">
        <f t="shared" si="5"/>
        <v>0</v>
      </c>
    </row>
    <row r="79" spans="1:38" ht="15">
      <c r="A79" s="23"/>
      <c r="B79" s="24" t="s">
        <v>40</v>
      </c>
      <c r="C79" s="25" t="s">
        <v>0</v>
      </c>
      <c r="D79" s="44"/>
      <c r="E79" s="44"/>
      <c r="F79" s="44"/>
      <c r="G79" s="44"/>
      <c r="H79" s="44"/>
      <c r="I79" s="44"/>
      <c r="J79" s="44"/>
      <c r="K79" s="44"/>
      <c r="L79" s="93"/>
      <c r="M79" s="93"/>
      <c r="N79" s="44"/>
      <c r="O79" s="44"/>
      <c r="P79" s="44"/>
      <c r="Q79" s="45"/>
      <c r="R79" s="45"/>
      <c r="S79" s="45"/>
      <c r="T79" s="12"/>
      <c r="U79" s="12"/>
      <c r="V79" s="44"/>
      <c r="W79" s="45"/>
      <c r="X79" s="44"/>
      <c r="Y79" s="44"/>
      <c r="Z79" s="44"/>
      <c r="AA79" s="44"/>
      <c r="AB79" s="44"/>
      <c r="AC79" s="44"/>
      <c r="AD79" s="46"/>
      <c r="AE79" s="46"/>
      <c r="AF79" s="12"/>
      <c r="AG79" s="12"/>
      <c r="AH79" s="44"/>
      <c r="AI79" s="44"/>
      <c r="AJ79" s="46">
        <f t="shared" si="3"/>
        <v>0</v>
      </c>
      <c r="AK79" s="46">
        <f t="shared" si="4"/>
        <v>0</v>
      </c>
      <c r="AL79" s="47">
        <f t="shared" si="5"/>
        <v>0</v>
      </c>
    </row>
    <row r="80" spans="1:38" ht="15">
      <c r="A80" s="23"/>
      <c r="B80" s="24" t="s">
        <v>32</v>
      </c>
      <c r="C80" s="25" t="s">
        <v>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5"/>
      <c r="R80" s="45"/>
      <c r="S80" s="45"/>
      <c r="T80" s="12"/>
      <c r="U80" s="12"/>
      <c r="V80" s="44"/>
      <c r="W80" s="45"/>
      <c r="X80" s="44"/>
      <c r="Y80" s="44"/>
      <c r="Z80" s="44"/>
      <c r="AA80" s="44"/>
      <c r="AB80" s="44"/>
      <c r="AC80" s="44"/>
      <c r="AD80" s="46"/>
      <c r="AE80" s="46"/>
      <c r="AF80" s="12"/>
      <c r="AG80" s="12"/>
      <c r="AH80" s="44"/>
      <c r="AI80" s="44"/>
      <c r="AJ80" s="46">
        <f t="shared" si="3"/>
        <v>0</v>
      </c>
      <c r="AK80" s="46">
        <f t="shared" si="4"/>
        <v>0</v>
      </c>
      <c r="AL80" s="47">
        <f t="shared" si="5"/>
        <v>0</v>
      </c>
    </row>
    <row r="81" spans="1:38" ht="15">
      <c r="A81" s="23"/>
      <c r="B81" s="32" t="s">
        <v>46</v>
      </c>
      <c r="C81" s="25" t="s">
        <v>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5"/>
      <c r="R81" s="45"/>
      <c r="S81" s="45"/>
      <c r="T81" s="12"/>
      <c r="U81" s="12"/>
      <c r="V81" s="44"/>
      <c r="W81" s="45"/>
      <c r="X81" s="44"/>
      <c r="Y81" s="44"/>
      <c r="Z81" s="44"/>
      <c r="AA81" s="44"/>
      <c r="AB81" s="44"/>
      <c r="AC81" s="44"/>
      <c r="AD81" s="46"/>
      <c r="AE81" s="46"/>
      <c r="AF81" s="12"/>
      <c r="AG81" s="12"/>
      <c r="AH81" s="44"/>
      <c r="AI81" s="44"/>
      <c r="AJ81" s="46">
        <f t="shared" si="3"/>
        <v>0</v>
      </c>
      <c r="AK81" s="46">
        <f t="shared" si="4"/>
        <v>0</v>
      </c>
      <c r="AL81" s="47">
        <f t="shared" si="5"/>
        <v>0</v>
      </c>
    </row>
    <row r="82" spans="1:38" ht="15">
      <c r="A82" s="23"/>
      <c r="B82" s="26" t="s">
        <v>87</v>
      </c>
      <c r="C82" s="25" t="s">
        <v>0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5"/>
      <c r="R82" s="45"/>
      <c r="S82" s="45"/>
      <c r="T82" s="12"/>
      <c r="U82" s="12"/>
      <c r="V82" s="44"/>
      <c r="W82" s="45"/>
      <c r="X82" s="44"/>
      <c r="Y82" s="44"/>
      <c r="Z82" s="44"/>
      <c r="AA82" s="44"/>
      <c r="AB82" s="44"/>
      <c r="AC82" s="44"/>
      <c r="AD82" s="46"/>
      <c r="AE82" s="46"/>
      <c r="AF82" s="12"/>
      <c r="AG82" s="12"/>
      <c r="AH82" s="44"/>
      <c r="AI82" s="44"/>
      <c r="AJ82" s="46">
        <f t="shared" si="3"/>
        <v>0</v>
      </c>
      <c r="AK82" s="46">
        <f t="shared" si="4"/>
        <v>0</v>
      </c>
      <c r="AL82" s="47">
        <f t="shared" si="5"/>
        <v>0</v>
      </c>
    </row>
    <row r="83" spans="1:38" ht="15">
      <c r="A83" s="23"/>
      <c r="B83" s="24" t="s">
        <v>114</v>
      </c>
      <c r="C83" s="25" t="s">
        <v>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5"/>
      <c r="R83" s="45"/>
      <c r="S83" s="45"/>
      <c r="T83" s="12"/>
      <c r="U83" s="12"/>
      <c r="V83" s="44"/>
      <c r="W83" s="45"/>
      <c r="X83" s="44"/>
      <c r="Y83" s="44"/>
      <c r="Z83" s="44"/>
      <c r="AA83" s="44"/>
      <c r="AB83" s="44"/>
      <c r="AC83" s="44"/>
      <c r="AD83" s="46"/>
      <c r="AE83" s="46"/>
      <c r="AF83" s="12"/>
      <c r="AG83" s="12"/>
      <c r="AH83" s="44"/>
      <c r="AI83" s="44"/>
      <c r="AJ83" s="46">
        <f t="shared" si="3"/>
        <v>0</v>
      </c>
      <c r="AK83" s="46">
        <f t="shared" si="4"/>
        <v>0</v>
      </c>
      <c r="AL83" s="47">
        <f t="shared" si="5"/>
        <v>0</v>
      </c>
    </row>
    <row r="84" spans="1:38" ht="15">
      <c r="A84" s="23"/>
      <c r="B84" s="26" t="s">
        <v>136</v>
      </c>
      <c r="C84" s="25" t="s">
        <v>0</v>
      </c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5"/>
      <c r="R84" s="45"/>
      <c r="S84" s="45"/>
      <c r="T84" s="12"/>
      <c r="U84" s="12"/>
      <c r="V84" s="44"/>
      <c r="W84" s="45"/>
      <c r="X84" s="44"/>
      <c r="Y84" s="44"/>
      <c r="Z84" s="44"/>
      <c r="AA84" s="44"/>
      <c r="AB84" s="44"/>
      <c r="AC84" s="44"/>
      <c r="AD84" s="46"/>
      <c r="AE84" s="46"/>
      <c r="AF84" s="12"/>
      <c r="AG84" s="12"/>
      <c r="AH84" s="44"/>
      <c r="AI84" s="44"/>
      <c r="AJ84" s="46">
        <f t="shared" si="3"/>
        <v>0</v>
      </c>
      <c r="AK84" s="46">
        <f t="shared" si="4"/>
        <v>0</v>
      </c>
      <c r="AL84" s="47">
        <f t="shared" si="5"/>
        <v>0</v>
      </c>
    </row>
    <row r="85" spans="1:38" ht="15">
      <c r="A85" s="23"/>
      <c r="B85" s="26" t="s">
        <v>137</v>
      </c>
      <c r="C85" s="25" t="s">
        <v>0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5"/>
      <c r="R85" s="45"/>
      <c r="S85" s="45"/>
      <c r="T85" s="12"/>
      <c r="U85" s="12"/>
      <c r="V85" s="44"/>
      <c r="W85" s="45"/>
      <c r="X85" s="44"/>
      <c r="Y85" s="44"/>
      <c r="Z85" s="44"/>
      <c r="AA85" s="44"/>
      <c r="AB85" s="44"/>
      <c r="AC85" s="44"/>
      <c r="AD85" s="46"/>
      <c r="AE85" s="46"/>
      <c r="AF85" s="12"/>
      <c r="AG85" s="12"/>
      <c r="AH85" s="44"/>
      <c r="AI85" s="44"/>
      <c r="AJ85" s="46">
        <f t="shared" si="3"/>
        <v>0</v>
      </c>
      <c r="AK85" s="46">
        <f t="shared" si="4"/>
        <v>0</v>
      </c>
      <c r="AL85" s="47">
        <f t="shared" si="5"/>
        <v>0</v>
      </c>
    </row>
    <row r="86" spans="1:38" ht="15">
      <c r="A86" s="23"/>
      <c r="B86" s="26" t="s">
        <v>85</v>
      </c>
      <c r="C86" s="25" t="s">
        <v>0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5"/>
      <c r="R86" s="45"/>
      <c r="S86" s="45"/>
      <c r="T86" s="12"/>
      <c r="U86" s="12"/>
      <c r="V86" s="44"/>
      <c r="W86" s="45"/>
      <c r="X86" s="44"/>
      <c r="Y86" s="44"/>
      <c r="Z86" s="44"/>
      <c r="AA86" s="44"/>
      <c r="AB86" s="44"/>
      <c r="AC86" s="44"/>
      <c r="AD86" s="46"/>
      <c r="AE86" s="46"/>
      <c r="AF86" s="12"/>
      <c r="AG86" s="12"/>
      <c r="AH86" s="44"/>
      <c r="AI86" s="44"/>
      <c r="AJ86" s="46">
        <f t="shared" si="3"/>
        <v>0</v>
      </c>
      <c r="AK86" s="46">
        <f t="shared" si="4"/>
        <v>0</v>
      </c>
      <c r="AL86" s="47">
        <f t="shared" si="5"/>
        <v>0</v>
      </c>
    </row>
    <row r="87" spans="1:38" ht="15">
      <c r="A87" s="23"/>
      <c r="B87" s="26" t="s">
        <v>88</v>
      </c>
      <c r="C87" s="25" t="s">
        <v>0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5"/>
      <c r="R87" s="45"/>
      <c r="S87" s="45"/>
      <c r="T87" s="12"/>
      <c r="U87" s="12"/>
      <c r="V87" s="44"/>
      <c r="W87" s="45"/>
      <c r="X87" s="44"/>
      <c r="Y87" s="44"/>
      <c r="Z87" s="44"/>
      <c r="AA87" s="44"/>
      <c r="AB87" s="44"/>
      <c r="AC87" s="44"/>
      <c r="AD87" s="46"/>
      <c r="AE87" s="46"/>
      <c r="AF87" s="12"/>
      <c r="AG87" s="12"/>
      <c r="AH87" s="44"/>
      <c r="AI87" s="44"/>
      <c r="AJ87" s="46">
        <f t="shared" si="3"/>
        <v>0</v>
      </c>
      <c r="AK87" s="46">
        <f t="shared" si="4"/>
        <v>0</v>
      </c>
      <c r="AL87" s="47">
        <f t="shared" si="5"/>
        <v>0</v>
      </c>
    </row>
    <row r="88" spans="1:38" ht="15">
      <c r="A88" s="23"/>
      <c r="B88" s="24" t="s">
        <v>33</v>
      </c>
      <c r="C88" s="25" t="s">
        <v>0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5"/>
      <c r="R88" s="45"/>
      <c r="S88" s="45"/>
      <c r="T88" s="12"/>
      <c r="U88" s="12"/>
      <c r="V88" s="44"/>
      <c r="W88" s="45"/>
      <c r="X88" s="44"/>
      <c r="Y88" s="44"/>
      <c r="Z88" s="44"/>
      <c r="AA88" s="44"/>
      <c r="AB88" s="44"/>
      <c r="AC88" s="44"/>
      <c r="AD88" s="46"/>
      <c r="AE88" s="46"/>
      <c r="AF88" s="12"/>
      <c r="AG88" s="12"/>
      <c r="AH88" s="44"/>
      <c r="AI88" s="44"/>
      <c r="AJ88" s="46">
        <f t="shared" si="3"/>
        <v>0</v>
      </c>
      <c r="AK88" s="46">
        <f t="shared" si="4"/>
        <v>0</v>
      </c>
      <c r="AL88" s="47">
        <f t="shared" si="5"/>
        <v>0</v>
      </c>
    </row>
    <row r="89" spans="1:38" ht="15">
      <c r="A89" s="23"/>
      <c r="B89" s="24" t="s">
        <v>45</v>
      </c>
      <c r="C89" s="25" t="s">
        <v>0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5"/>
      <c r="R89" s="45"/>
      <c r="S89" s="45"/>
      <c r="T89" s="12"/>
      <c r="U89" s="12"/>
      <c r="V89" s="44"/>
      <c r="W89" s="45"/>
      <c r="X89" s="44"/>
      <c r="Y89" s="44"/>
      <c r="Z89" s="44"/>
      <c r="AA89" s="44"/>
      <c r="AB89" s="44"/>
      <c r="AC89" s="44"/>
      <c r="AD89" s="46"/>
      <c r="AE89" s="46"/>
      <c r="AF89" s="12"/>
      <c r="AG89" s="12"/>
      <c r="AH89" s="44"/>
      <c r="AI89" s="44"/>
      <c r="AJ89" s="46">
        <f t="shared" si="3"/>
        <v>0</v>
      </c>
      <c r="AK89" s="46">
        <f t="shared" si="4"/>
        <v>0</v>
      </c>
      <c r="AL89" s="47">
        <f t="shared" si="5"/>
        <v>0</v>
      </c>
    </row>
    <row r="90" spans="1:38" ht="15">
      <c r="A90" s="23"/>
      <c r="B90" s="32" t="s">
        <v>138</v>
      </c>
      <c r="C90" s="25" t="s">
        <v>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5"/>
      <c r="R90" s="45"/>
      <c r="S90" s="45"/>
      <c r="T90" s="12"/>
      <c r="U90" s="12"/>
      <c r="V90" s="44"/>
      <c r="W90" s="45"/>
      <c r="X90" s="44"/>
      <c r="Y90" s="44"/>
      <c r="Z90" s="44"/>
      <c r="AA90" s="44"/>
      <c r="AB90" s="44"/>
      <c r="AC90" s="44"/>
      <c r="AD90" s="46"/>
      <c r="AE90" s="46"/>
      <c r="AF90" s="12"/>
      <c r="AG90" s="12"/>
      <c r="AH90" s="44"/>
      <c r="AI90" s="44"/>
      <c r="AJ90" s="46">
        <f t="shared" si="3"/>
        <v>0</v>
      </c>
      <c r="AK90" s="46">
        <f t="shared" si="4"/>
        <v>0</v>
      </c>
      <c r="AL90" s="47">
        <f t="shared" si="5"/>
        <v>0</v>
      </c>
    </row>
    <row r="91" spans="1:38" ht="15">
      <c r="A91" s="23"/>
      <c r="B91" s="32" t="s">
        <v>139</v>
      </c>
      <c r="C91" s="25" t="s">
        <v>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5"/>
      <c r="R91" s="45"/>
      <c r="S91" s="45"/>
      <c r="T91" s="12"/>
      <c r="U91" s="12"/>
      <c r="V91" s="44"/>
      <c r="W91" s="45"/>
      <c r="X91" s="44"/>
      <c r="Y91" s="44"/>
      <c r="Z91" s="44"/>
      <c r="AA91" s="44"/>
      <c r="AB91" s="44"/>
      <c r="AC91" s="44"/>
      <c r="AD91" s="46"/>
      <c r="AE91" s="46"/>
      <c r="AF91" s="12"/>
      <c r="AG91" s="12"/>
      <c r="AH91" s="44"/>
      <c r="AI91" s="44"/>
      <c r="AJ91" s="46">
        <f t="shared" si="3"/>
        <v>0</v>
      </c>
      <c r="AK91" s="46">
        <f t="shared" si="4"/>
        <v>0</v>
      </c>
      <c r="AL91" s="47">
        <f t="shared" si="5"/>
        <v>0</v>
      </c>
    </row>
    <row r="92" spans="1:38" ht="15">
      <c r="A92" s="23"/>
      <c r="B92" s="32" t="s">
        <v>140</v>
      </c>
      <c r="C92" s="25" t="s">
        <v>0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5"/>
      <c r="R92" s="45"/>
      <c r="S92" s="45"/>
      <c r="T92" s="12"/>
      <c r="U92" s="12"/>
      <c r="V92" s="44"/>
      <c r="W92" s="45"/>
      <c r="X92" s="44"/>
      <c r="Y92" s="44"/>
      <c r="Z92" s="44"/>
      <c r="AA92" s="44"/>
      <c r="AB92" s="44"/>
      <c r="AC92" s="44"/>
      <c r="AD92" s="46"/>
      <c r="AE92" s="46"/>
      <c r="AF92" s="12"/>
      <c r="AG92" s="12"/>
      <c r="AH92" s="44"/>
      <c r="AI92" s="44"/>
      <c r="AJ92" s="46">
        <f t="shared" si="3"/>
        <v>0</v>
      </c>
      <c r="AK92" s="46">
        <f t="shared" si="4"/>
        <v>0</v>
      </c>
      <c r="AL92" s="47">
        <f t="shared" si="5"/>
        <v>0</v>
      </c>
    </row>
    <row r="93" spans="1:38" ht="15">
      <c r="A93" s="23"/>
      <c r="B93" s="32" t="s">
        <v>66</v>
      </c>
      <c r="C93" s="25" t="s">
        <v>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5"/>
      <c r="R93" s="45"/>
      <c r="S93" s="45"/>
      <c r="T93" s="12"/>
      <c r="U93" s="12"/>
      <c r="V93" s="44"/>
      <c r="W93" s="45"/>
      <c r="X93" s="44"/>
      <c r="Y93" s="44"/>
      <c r="Z93" s="44"/>
      <c r="AA93" s="44"/>
      <c r="AB93" s="44"/>
      <c r="AC93" s="44"/>
      <c r="AD93" s="46"/>
      <c r="AE93" s="46"/>
      <c r="AF93" s="12"/>
      <c r="AG93" s="12"/>
      <c r="AH93" s="44"/>
      <c r="AI93" s="44"/>
      <c r="AJ93" s="46">
        <f t="shared" si="3"/>
        <v>0</v>
      </c>
      <c r="AK93" s="46">
        <f t="shared" si="4"/>
        <v>0</v>
      </c>
      <c r="AL93" s="47">
        <f t="shared" si="5"/>
        <v>0</v>
      </c>
    </row>
    <row r="94" spans="1:38" ht="15">
      <c r="A94" s="23"/>
      <c r="B94" s="24" t="s">
        <v>63</v>
      </c>
      <c r="C94" s="25" t="s">
        <v>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5"/>
      <c r="R94" s="45"/>
      <c r="S94" s="45"/>
      <c r="T94" s="12"/>
      <c r="U94" s="12"/>
      <c r="V94" s="44"/>
      <c r="W94" s="45"/>
      <c r="X94" s="44"/>
      <c r="Y94" s="44"/>
      <c r="Z94" s="44"/>
      <c r="AA94" s="44"/>
      <c r="AB94" s="44"/>
      <c r="AC94" s="44"/>
      <c r="AD94" s="46"/>
      <c r="AE94" s="46"/>
      <c r="AF94" s="12"/>
      <c r="AG94" s="12"/>
      <c r="AH94" s="44"/>
      <c r="AI94" s="44"/>
      <c r="AJ94" s="46">
        <f t="shared" si="3"/>
        <v>0</v>
      </c>
      <c r="AK94" s="46">
        <f t="shared" si="4"/>
        <v>0</v>
      </c>
      <c r="AL94" s="47">
        <f t="shared" si="5"/>
        <v>0</v>
      </c>
    </row>
    <row r="95" spans="1:38" ht="15">
      <c r="A95" s="34">
        <v>25</v>
      </c>
      <c r="B95" s="33" t="s">
        <v>141</v>
      </c>
      <c r="C95" s="76" t="s">
        <v>0</v>
      </c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5"/>
      <c r="R95" s="45"/>
      <c r="S95" s="45"/>
      <c r="T95" s="12"/>
      <c r="U95" s="12"/>
      <c r="V95" s="44"/>
      <c r="W95" s="45"/>
      <c r="X95" s="44"/>
      <c r="Y95" s="44"/>
      <c r="Z95" s="44"/>
      <c r="AA95" s="44"/>
      <c r="AB95" s="44"/>
      <c r="AC95" s="44"/>
      <c r="AD95" s="46"/>
      <c r="AE95" s="46"/>
      <c r="AF95" s="12"/>
      <c r="AG95" s="12"/>
      <c r="AH95" s="44"/>
      <c r="AI95" s="44"/>
      <c r="AJ95" s="78">
        <f>AJ96+AJ97+AJ98+AJ99+AJ100</f>
        <v>0</v>
      </c>
      <c r="AK95" s="78">
        <f>AK96+AK97+AK98+AK99+AK100</f>
        <v>0</v>
      </c>
      <c r="AL95" s="78">
        <f>AL96+AL97+AL98+AL99+AL100</f>
        <v>0</v>
      </c>
    </row>
    <row r="96" spans="1:38" ht="15">
      <c r="A96" s="34"/>
      <c r="B96" s="32" t="s">
        <v>142</v>
      </c>
      <c r="C96" s="25" t="s">
        <v>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5"/>
      <c r="R96" s="45"/>
      <c r="S96" s="45"/>
      <c r="T96" s="12"/>
      <c r="U96" s="12"/>
      <c r="V96" s="44"/>
      <c r="W96" s="45"/>
      <c r="X96" s="44"/>
      <c r="Y96" s="44"/>
      <c r="Z96" s="44"/>
      <c r="AA96" s="44"/>
      <c r="AB96" s="44"/>
      <c r="AC96" s="44"/>
      <c r="AD96" s="46"/>
      <c r="AE96" s="46"/>
      <c r="AF96" s="12"/>
      <c r="AG96" s="12"/>
      <c r="AH96" s="44"/>
      <c r="AI96" s="44"/>
      <c r="AJ96" s="46">
        <f t="shared" si="3"/>
        <v>0</v>
      </c>
      <c r="AK96" s="46">
        <f t="shared" si="4"/>
        <v>0</v>
      </c>
      <c r="AL96" s="47">
        <f t="shared" si="5"/>
        <v>0</v>
      </c>
    </row>
    <row r="97" spans="1:38" ht="15">
      <c r="A97" s="34"/>
      <c r="B97" s="32" t="s">
        <v>143</v>
      </c>
      <c r="C97" s="25" t="s">
        <v>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5"/>
      <c r="R97" s="45"/>
      <c r="S97" s="45"/>
      <c r="T97" s="12"/>
      <c r="U97" s="12"/>
      <c r="V97" s="44"/>
      <c r="W97" s="45"/>
      <c r="X97" s="44"/>
      <c r="Y97" s="44"/>
      <c r="Z97" s="44"/>
      <c r="AA97" s="44"/>
      <c r="AB97" s="44"/>
      <c r="AC97" s="44"/>
      <c r="AD97" s="46"/>
      <c r="AE97" s="46"/>
      <c r="AF97" s="12"/>
      <c r="AG97" s="12"/>
      <c r="AH97" s="44"/>
      <c r="AI97" s="44"/>
      <c r="AJ97" s="46">
        <f t="shared" si="3"/>
        <v>0</v>
      </c>
      <c r="AK97" s="46">
        <f t="shared" si="4"/>
        <v>0</v>
      </c>
      <c r="AL97" s="47">
        <f t="shared" si="5"/>
        <v>0</v>
      </c>
    </row>
    <row r="98" spans="1:38" ht="15">
      <c r="A98" s="34"/>
      <c r="B98" s="32" t="s">
        <v>108</v>
      </c>
      <c r="C98" s="25" t="s">
        <v>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5"/>
      <c r="R98" s="45"/>
      <c r="S98" s="45"/>
      <c r="T98" s="12"/>
      <c r="U98" s="12"/>
      <c r="V98" s="44"/>
      <c r="W98" s="45"/>
      <c r="X98" s="44"/>
      <c r="Y98" s="44"/>
      <c r="Z98" s="44"/>
      <c r="AA98" s="44"/>
      <c r="AB98" s="44"/>
      <c r="AC98" s="44"/>
      <c r="AD98" s="46"/>
      <c r="AE98" s="46"/>
      <c r="AF98" s="12"/>
      <c r="AG98" s="12"/>
      <c r="AH98" s="44"/>
      <c r="AI98" s="44"/>
      <c r="AJ98" s="46">
        <f t="shared" si="3"/>
        <v>0</v>
      </c>
      <c r="AK98" s="46">
        <f t="shared" si="4"/>
        <v>0</v>
      </c>
      <c r="AL98" s="47">
        <f t="shared" si="5"/>
        <v>0</v>
      </c>
    </row>
    <row r="99" spans="1:38" ht="15">
      <c r="A99" s="23"/>
      <c r="B99" s="24" t="s">
        <v>53</v>
      </c>
      <c r="C99" s="25" t="s">
        <v>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5"/>
      <c r="R99" s="45"/>
      <c r="S99" s="45"/>
      <c r="T99" s="12"/>
      <c r="U99" s="12"/>
      <c r="V99" s="44"/>
      <c r="W99" s="45"/>
      <c r="X99" s="44"/>
      <c r="Y99" s="44"/>
      <c r="Z99" s="44"/>
      <c r="AA99" s="44"/>
      <c r="AB99" s="44"/>
      <c r="AC99" s="44"/>
      <c r="AD99" s="46"/>
      <c r="AE99" s="46"/>
      <c r="AF99" s="12"/>
      <c r="AG99" s="12"/>
      <c r="AH99" s="44"/>
      <c r="AI99" s="44"/>
      <c r="AJ99" s="46">
        <f t="shared" si="3"/>
        <v>0</v>
      </c>
      <c r="AK99" s="46">
        <f t="shared" si="4"/>
        <v>0</v>
      </c>
      <c r="AL99" s="47">
        <f t="shared" si="5"/>
        <v>0</v>
      </c>
    </row>
    <row r="100" spans="1:38" ht="15">
      <c r="A100" s="35"/>
      <c r="B100" s="36" t="s">
        <v>57</v>
      </c>
      <c r="C100" s="25" t="s">
        <v>0</v>
      </c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5"/>
      <c r="R100" s="45"/>
      <c r="S100" s="45"/>
      <c r="T100" s="12"/>
      <c r="U100" s="12"/>
      <c r="V100" s="44"/>
      <c r="W100" s="45"/>
      <c r="X100" s="44"/>
      <c r="Y100" s="44"/>
      <c r="Z100" s="44"/>
      <c r="AA100" s="44"/>
      <c r="AB100" s="44"/>
      <c r="AC100" s="44"/>
      <c r="AD100" s="46"/>
      <c r="AE100" s="46"/>
      <c r="AF100" s="12"/>
      <c r="AG100" s="12"/>
      <c r="AH100" s="44"/>
      <c r="AI100" s="44"/>
      <c r="AJ100" s="46">
        <f t="shared" si="3"/>
        <v>0</v>
      </c>
      <c r="AK100" s="46">
        <f t="shared" si="4"/>
        <v>0</v>
      </c>
      <c r="AL100" s="47">
        <f t="shared" si="5"/>
        <v>0</v>
      </c>
    </row>
    <row r="101" spans="1:38" ht="15">
      <c r="A101" s="34">
        <v>26</v>
      </c>
      <c r="B101" s="33" t="s">
        <v>144</v>
      </c>
      <c r="C101" s="76" t="s">
        <v>0</v>
      </c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5"/>
      <c r="R101" s="45"/>
      <c r="S101" s="45"/>
      <c r="T101" s="12"/>
      <c r="U101" s="12"/>
      <c r="V101" s="44"/>
      <c r="W101" s="45"/>
      <c r="X101" s="44"/>
      <c r="Y101" s="44"/>
      <c r="Z101" s="44"/>
      <c r="AA101" s="44"/>
      <c r="AB101" s="44"/>
      <c r="AC101" s="44"/>
      <c r="AD101" s="46"/>
      <c r="AE101" s="46"/>
      <c r="AF101" s="12"/>
      <c r="AG101" s="12"/>
      <c r="AH101" s="44"/>
      <c r="AI101" s="44"/>
      <c r="AJ101" s="78">
        <f>AJ102+AJ103</f>
        <v>0</v>
      </c>
      <c r="AK101" s="78">
        <f>AK102+AK103</f>
        <v>0</v>
      </c>
      <c r="AL101" s="78">
        <f>AL102+AL103</f>
        <v>0</v>
      </c>
    </row>
    <row r="102" spans="1:38" ht="15">
      <c r="A102" s="23"/>
      <c r="B102" s="26" t="s">
        <v>41</v>
      </c>
      <c r="C102" s="25" t="s">
        <v>0</v>
      </c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5"/>
      <c r="R102" s="45"/>
      <c r="S102" s="45"/>
      <c r="T102" s="12"/>
      <c r="U102" s="12"/>
      <c r="V102" s="44"/>
      <c r="W102" s="45"/>
      <c r="X102" s="44"/>
      <c r="Y102" s="44"/>
      <c r="Z102" s="44"/>
      <c r="AA102" s="44"/>
      <c r="AB102" s="44"/>
      <c r="AC102" s="44"/>
      <c r="AD102" s="46"/>
      <c r="AE102" s="46"/>
      <c r="AF102" s="12"/>
      <c r="AG102" s="12"/>
      <c r="AH102" s="44"/>
      <c r="AI102" s="44"/>
      <c r="AJ102" s="46">
        <f t="shared" si="3"/>
        <v>0</v>
      </c>
      <c r="AK102" s="46">
        <f t="shared" si="4"/>
        <v>0</v>
      </c>
      <c r="AL102" s="47">
        <f t="shared" si="5"/>
        <v>0</v>
      </c>
    </row>
    <row r="103" spans="1:38" ht="15">
      <c r="A103" s="23"/>
      <c r="B103" s="26" t="s">
        <v>75</v>
      </c>
      <c r="C103" s="25" t="s">
        <v>0</v>
      </c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5"/>
      <c r="R103" s="45"/>
      <c r="S103" s="45"/>
      <c r="T103" s="12"/>
      <c r="U103" s="12"/>
      <c r="V103" s="44"/>
      <c r="W103" s="45"/>
      <c r="X103" s="44"/>
      <c r="Y103" s="44"/>
      <c r="Z103" s="44"/>
      <c r="AA103" s="44"/>
      <c r="AB103" s="44"/>
      <c r="AC103" s="44"/>
      <c r="AD103" s="46"/>
      <c r="AE103" s="46"/>
      <c r="AF103" s="12"/>
      <c r="AG103" s="12"/>
      <c r="AH103" s="44"/>
      <c r="AI103" s="44"/>
      <c r="AJ103" s="46">
        <f t="shared" si="3"/>
        <v>0</v>
      </c>
      <c r="AK103" s="46">
        <f t="shared" si="4"/>
        <v>0</v>
      </c>
      <c r="AL103" s="47">
        <f t="shared" si="5"/>
        <v>0</v>
      </c>
    </row>
    <row r="104" spans="1:38" ht="15">
      <c r="A104" s="23">
        <v>27</v>
      </c>
      <c r="B104" s="72" t="s">
        <v>153</v>
      </c>
      <c r="C104" s="76" t="s">
        <v>0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5"/>
      <c r="R104" s="45"/>
      <c r="S104" s="45"/>
      <c r="T104" s="12"/>
      <c r="U104" s="12"/>
      <c r="V104" s="44"/>
      <c r="W104" s="45"/>
      <c r="X104" s="44"/>
      <c r="Y104" s="44"/>
      <c r="Z104" s="44"/>
      <c r="AA104" s="44"/>
      <c r="AB104" s="44"/>
      <c r="AC104" s="44"/>
      <c r="AD104" s="46"/>
      <c r="AE104" s="46"/>
      <c r="AF104" s="12"/>
      <c r="AG104" s="12"/>
      <c r="AH104" s="44"/>
      <c r="AI104" s="44"/>
      <c r="AJ104" s="67">
        <f t="shared" si="3"/>
        <v>0</v>
      </c>
      <c r="AK104" s="67">
        <f t="shared" si="4"/>
        <v>0</v>
      </c>
      <c r="AL104" s="67">
        <f t="shared" si="5"/>
        <v>0</v>
      </c>
    </row>
    <row r="105" spans="1:38" ht="15">
      <c r="A105" s="23">
        <v>28</v>
      </c>
      <c r="B105" s="27" t="s">
        <v>95</v>
      </c>
      <c r="C105" s="76" t="s">
        <v>0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5"/>
      <c r="R105" s="45"/>
      <c r="S105" s="45"/>
      <c r="T105" s="12"/>
      <c r="U105" s="12"/>
      <c r="V105" s="44"/>
      <c r="W105" s="45"/>
      <c r="X105" s="44"/>
      <c r="Y105" s="44"/>
      <c r="Z105" s="44"/>
      <c r="AA105" s="44"/>
      <c r="AB105" s="44"/>
      <c r="AC105" s="44"/>
      <c r="AD105" s="46"/>
      <c r="AE105" s="46"/>
      <c r="AF105" s="12"/>
      <c r="AG105" s="12"/>
      <c r="AH105" s="44"/>
      <c r="AI105" s="44"/>
      <c r="AJ105" s="67">
        <f t="shared" si="3"/>
        <v>0</v>
      </c>
      <c r="AK105" s="67">
        <f t="shared" si="4"/>
        <v>0</v>
      </c>
      <c r="AL105" s="67">
        <f t="shared" si="5"/>
        <v>0</v>
      </c>
    </row>
    <row r="106" spans="1:38" ht="15">
      <c r="A106" s="23">
        <v>29</v>
      </c>
      <c r="B106" s="27" t="s">
        <v>16</v>
      </c>
      <c r="C106" s="76" t="s">
        <v>0</v>
      </c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5"/>
      <c r="R106" s="45"/>
      <c r="S106" s="45"/>
      <c r="T106" s="12"/>
      <c r="U106" s="12"/>
      <c r="V106" s="44"/>
      <c r="W106" s="45"/>
      <c r="X106" s="44"/>
      <c r="Y106" s="44"/>
      <c r="Z106" s="44"/>
      <c r="AA106" s="44"/>
      <c r="AB106" s="44"/>
      <c r="AC106" s="44"/>
      <c r="AD106" s="46"/>
      <c r="AE106" s="46"/>
      <c r="AF106" s="12"/>
      <c r="AG106" s="12"/>
      <c r="AH106" s="44"/>
      <c r="AI106" s="44"/>
      <c r="AJ106" s="67">
        <f t="shared" si="3"/>
        <v>0</v>
      </c>
      <c r="AK106" s="67">
        <f t="shared" si="4"/>
        <v>0</v>
      </c>
      <c r="AL106" s="67">
        <f t="shared" si="5"/>
        <v>0</v>
      </c>
    </row>
    <row r="107" spans="1:38" ht="15">
      <c r="A107" s="23">
        <v>30</v>
      </c>
      <c r="B107" s="25" t="s">
        <v>52</v>
      </c>
      <c r="C107" s="76" t="s">
        <v>0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5"/>
      <c r="R107" s="45"/>
      <c r="S107" s="45"/>
      <c r="T107" s="12"/>
      <c r="U107" s="12"/>
      <c r="V107" s="44"/>
      <c r="W107" s="45"/>
      <c r="X107" s="44"/>
      <c r="Y107" s="44"/>
      <c r="Z107" s="44"/>
      <c r="AA107" s="44"/>
      <c r="AB107" s="44"/>
      <c r="AC107" s="44"/>
      <c r="AD107" s="46"/>
      <c r="AE107" s="46"/>
      <c r="AF107" s="12"/>
      <c r="AG107" s="12"/>
      <c r="AH107" s="44"/>
      <c r="AI107" s="44"/>
      <c r="AJ107" s="67">
        <f t="shared" si="3"/>
        <v>0</v>
      </c>
      <c r="AK107" s="67">
        <f t="shared" si="4"/>
        <v>0</v>
      </c>
      <c r="AL107" s="67">
        <f t="shared" si="5"/>
        <v>0</v>
      </c>
    </row>
    <row r="108" spans="35:38" ht="15">
      <c r="AI108" s="1" t="s">
        <v>121</v>
      </c>
      <c r="AJ108" s="64">
        <v>0.048</v>
      </c>
      <c r="AK108" s="65" t="s">
        <v>120</v>
      </c>
      <c r="AL108" s="66">
        <f>AL107/AJ108</f>
        <v>0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P2:Q2"/>
    <mergeCell ref="R2:S2"/>
    <mergeCell ref="T2:U2"/>
    <mergeCell ref="AH2:AI2"/>
    <mergeCell ref="X2:Y2"/>
    <mergeCell ref="V2:W2"/>
    <mergeCell ref="X1:AI1"/>
    <mergeCell ref="AL1:AL2"/>
    <mergeCell ref="Z2:AA2"/>
    <mergeCell ref="AB2:AC2"/>
    <mergeCell ref="AD2:AE2"/>
    <mergeCell ref="AJ1:AK1"/>
    <mergeCell ref="D1:I1"/>
    <mergeCell ref="D2:E2"/>
    <mergeCell ref="F2:G2"/>
    <mergeCell ref="H2:I2"/>
    <mergeCell ref="L2:M2"/>
    <mergeCell ref="AF2:AG2"/>
    <mergeCell ref="J1:K1"/>
    <mergeCell ref="J2:K2"/>
    <mergeCell ref="N2:O2"/>
    <mergeCell ref="L1:W1"/>
  </mergeCells>
  <printOptions/>
  <pageMargins left="0.11811023622047245" right="0.1968503937007874" top="0.1968503937007874" bottom="0.15748031496062992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T110"/>
  <sheetViews>
    <sheetView zoomScale="80" zoomScaleNormal="80" zoomScalePageLayoutView="0" workbookViewId="0" topLeftCell="A1">
      <pane xSplit="3" ySplit="4" topLeftCell="D40" activePane="bottomRight" state="frozen"/>
      <selection pane="topLeft" activeCell="AN26" sqref="AN26"/>
      <selection pane="topRight" activeCell="AN26" sqref="AN26"/>
      <selection pane="bottomLeft" activeCell="AN26" sqref="AN26"/>
      <selection pane="bottomRight" activeCell="R55" sqref="R55"/>
    </sheetView>
  </sheetViews>
  <sheetFormatPr defaultColWidth="9.140625" defaultRowHeight="15"/>
  <cols>
    <col min="1" max="1" width="4.28125" style="37" customWidth="1"/>
    <col min="2" max="2" width="26.421875" style="37" customWidth="1"/>
    <col min="3" max="3" width="2.8515625" style="37" customWidth="1"/>
    <col min="4" max="19" width="6.28125" style="37" customWidth="1"/>
    <col min="20" max="20" width="6.7109375" style="37" customWidth="1"/>
    <col min="21" max="27" width="6.28125" style="37" customWidth="1"/>
    <col min="28" max="28" width="6.57421875" style="37" customWidth="1"/>
    <col min="29" max="29" width="6.7109375" style="37" customWidth="1"/>
    <col min="30" max="30" width="6.00390625" style="4" hidden="1" customWidth="1"/>
    <col min="31" max="31" width="6.140625" style="4" hidden="1" customWidth="1"/>
    <col min="32" max="39" width="6.28125" style="37" hidden="1" customWidth="1"/>
    <col min="40" max="40" width="7.421875" style="37" hidden="1" customWidth="1"/>
    <col min="41" max="41" width="7.8515625" style="37" hidden="1" customWidth="1"/>
    <col min="42" max="43" width="6.28125" style="37" customWidth="1"/>
    <col min="44" max="44" width="9.00390625" style="37" customWidth="1"/>
    <col min="45" max="45" width="10.421875" style="37" customWidth="1"/>
    <col min="46" max="46" width="8.00390625" style="37" customWidth="1"/>
  </cols>
  <sheetData>
    <row r="1" spans="1:46" ht="31.5" customHeight="1">
      <c r="A1" s="14"/>
      <c r="B1" s="15" t="s">
        <v>148</v>
      </c>
      <c r="C1" s="16"/>
      <c r="D1" s="145"/>
      <c r="E1" s="146"/>
      <c r="F1" s="146"/>
      <c r="G1" s="146"/>
      <c r="H1" s="146"/>
      <c r="I1" s="146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5"/>
      <c r="AR1" s="158" t="s">
        <v>149</v>
      </c>
      <c r="AS1" s="159"/>
      <c r="AT1" s="156" t="s">
        <v>109</v>
      </c>
    </row>
    <row r="2" spans="1:46" s="2" customFormat="1" ht="64.5" customHeight="1">
      <c r="A2" s="17"/>
      <c r="B2" s="51" t="s">
        <v>99</v>
      </c>
      <c r="C2" s="18"/>
      <c r="D2" s="164" t="s">
        <v>177</v>
      </c>
      <c r="E2" s="166"/>
      <c r="F2" s="164" t="s">
        <v>167</v>
      </c>
      <c r="G2" s="166"/>
      <c r="H2" s="164" t="s">
        <v>67</v>
      </c>
      <c r="I2" s="166"/>
      <c r="J2" s="164" t="s">
        <v>198</v>
      </c>
      <c r="K2" s="166"/>
      <c r="L2" s="164" t="s">
        <v>186</v>
      </c>
      <c r="M2" s="166"/>
      <c r="N2" s="164" t="s">
        <v>196</v>
      </c>
      <c r="O2" s="166"/>
      <c r="P2" s="167" t="s">
        <v>179</v>
      </c>
      <c r="Q2" s="168"/>
      <c r="R2" s="160" t="s">
        <v>83</v>
      </c>
      <c r="S2" s="161"/>
      <c r="T2" s="164" t="s">
        <v>110</v>
      </c>
      <c r="U2" s="166"/>
      <c r="V2" s="164" t="s">
        <v>117</v>
      </c>
      <c r="W2" s="165"/>
      <c r="X2" s="160" t="s">
        <v>199</v>
      </c>
      <c r="Y2" s="161"/>
      <c r="Z2" s="160" t="s">
        <v>187</v>
      </c>
      <c r="AA2" s="161"/>
      <c r="AB2" s="160" t="s">
        <v>180</v>
      </c>
      <c r="AC2" s="161"/>
      <c r="AD2" s="150"/>
      <c r="AE2" s="151"/>
      <c r="AF2" s="150"/>
      <c r="AG2" s="151"/>
      <c r="AH2" s="150"/>
      <c r="AI2" s="151"/>
      <c r="AJ2" s="150"/>
      <c r="AK2" s="151"/>
      <c r="AL2" s="162"/>
      <c r="AM2" s="163"/>
      <c r="AN2" s="150" t="s">
        <v>188</v>
      </c>
      <c r="AO2" s="151"/>
      <c r="AP2" s="160" t="s">
        <v>168</v>
      </c>
      <c r="AQ2" s="161"/>
      <c r="AR2" s="70" t="s">
        <v>71</v>
      </c>
      <c r="AS2" s="69" t="s">
        <v>72</v>
      </c>
      <c r="AT2" s="157"/>
    </row>
    <row r="3" spans="1:46" ht="15.75">
      <c r="A3" s="19"/>
      <c r="B3" s="20" t="s">
        <v>68</v>
      </c>
      <c r="C3" s="21"/>
      <c r="D3" s="6" t="s">
        <v>55</v>
      </c>
      <c r="E3" s="6" t="s">
        <v>56</v>
      </c>
      <c r="F3" s="38" t="s">
        <v>55</v>
      </c>
      <c r="G3" s="38" t="s">
        <v>56</v>
      </c>
      <c r="H3" s="38" t="s">
        <v>55</v>
      </c>
      <c r="I3" s="38" t="s">
        <v>56</v>
      </c>
      <c r="J3" s="38" t="s">
        <v>55</v>
      </c>
      <c r="K3" s="38" t="s">
        <v>56</v>
      </c>
      <c r="L3" s="38" t="s">
        <v>55</v>
      </c>
      <c r="M3" s="38" t="s">
        <v>56</v>
      </c>
      <c r="N3" s="38" t="s">
        <v>55</v>
      </c>
      <c r="O3" s="38" t="s">
        <v>56</v>
      </c>
      <c r="P3" s="38" t="s">
        <v>55</v>
      </c>
      <c r="Q3" s="39" t="s">
        <v>56</v>
      </c>
      <c r="R3" s="39" t="s">
        <v>55</v>
      </c>
      <c r="S3" s="39" t="s">
        <v>56</v>
      </c>
      <c r="T3" s="6" t="s">
        <v>55</v>
      </c>
      <c r="U3" s="6" t="s">
        <v>56</v>
      </c>
      <c r="V3" s="6" t="s">
        <v>55</v>
      </c>
      <c r="W3" s="7" t="s">
        <v>56</v>
      </c>
      <c r="X3" s="6" t="s">
        <v>55</v>
      </c>
      <c r="Y3" s="6" t="s">
        <v>70</v>
      </c>
      <c r="Z3" s="6" t="s">
        <v>55</v>
      </c>
      <c r="AA3" s="6" t="s">
        <v>56</v>
      </c>
      <c r="AB3" s="6" t="s">
        <v>55</v>
      </c>
      <c r="AC3" s="6" t="s">
        <v>56</v>
      </c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 t="s">
        <v>55</v>
      </c>
      <c r="AQ3" s="6" t="s">
        <v>56</v>
      </c>
      <c r="AR3" s="61"/>
      <c r="AS3" s="61"/>
      <c r="AT3" s="62">
        <f>AR3+AS3</f>
        <v>0</v>
      </c>
    </row>
    <row r="4" spans="1:46" ht="15">
      <c r="A4" s="19"/>
      <c r="B4" s="20" t="s">
        <v>69</v>
      </c>
      <c r="C4" s="22"/>
      <c r="D4" s="97" t="s">
        <v>76</v>
      </c>
      <c r="E4" s="97" t="s">
        <v>78</v>
      </c>
      <c r="F4" s="97" t="s">
        <v>73</v>
      </c>
      <c r="G4" s="103" t="s">
        <v>78</v>
      </c>
      <c r="H4" s="97" t="s">
        <v>74</v>
      </c>
      <c r="I4" s="97" t="s">
        <v>113</v>
      </c>
      <c r="J4" s="97" t="s">
        <v>104</v>
      </c>
      <c r="K4" s="97" t="s">
        <v>84</v>
      </c>
      <c r="L4" s="97" t="s">
        <v>82</v>
      </c>
      <c r="M4" s="97" t="s">
        <v>80</v>
      </c>
      <c r="N4" s="97" t="s">
        <v>76</v>
      </c>
      <c r="O4" s="97" t="s">
        <v>77</v>
      </c>
      <c r="P4" s="97" t="s">
        <v>197</v>
      </c>
      <c r="Q4" s="98" t="s">
        <v>122</v>
      </c>
      <c r="R4" s="98" t="s">
        <v>76</v>
      </c>
      <c r="S4" s="98" t="s">
        <v>78</v>
      </c>
      <c r="T4" s="97" t="s">
        <v>183</v>
      </c>
      <c r="U4" s="97" t="s">
        <v>116</v>
      </c>
      <c r="V4" s="99">
        <v>150</v>
      </c>
      <c r="W4" s="98" t="s">
        <v>78</v>
      </c>
      <c r="X4" s="97" t="s">
        <v>91</v>
      </c>
      <c r="Y4" s="99">
        <v>30</v>
      </c>
      <c r="Z4" s="97" t="s">
        <v>175</v>
      </c>
      <c r="AA4" s="99">
        <v>150</v>
      </c>
      <c r="AB4" s="97" t="s">
        <v>184</v>
      </c>
      <c r="AC4" s="97" t="s">
        <v>185</v>
      </c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97" t="s">
        <v>170</v>
      </c>
      <c r="AQ4" s="97" t="s">
        <v>170</v>
      </c>
      <c r="AR4" s="8"/>
      <c r="AS4" s="10"/>
      <c r="AT4" s="10"/>
    </row>
    <row r="5" spans="1:46" ht="15">
      <c r="A5" s="19"/>
      <c r="B5" s="20"/>
      <c r="C5" s="22"/>
      <c r="D5" s="9"/>
      <c r="E5" s="6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  <c r="R5" s="39"/>
      <c r="S5" s="39"/>
      <c r="T5" s="6"/>
      <c r="U5" s="6"/>
      <c r="V5" s="9"/>
      <c r="W5" s="7"/>
      <c r="X5" s="6"/>
      <c r="Y5" s="9"/>
      <c r="Z5" s="6"/>
      <c r="AA5" s="9"/>
      <c r="AB5" s="9"/>
      <c r="AC5" s="6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8"/>
      <c r="AS5" s="10"/>
      <c r="AT5" s="10"/>
    </row>
    <row r="6" spans="1:46" ht="15">
      <c r="A6" s="74">
        <v>1</v>
      </c>
      <c r="B6" s="75" t="s">
        <v>48</v>
      </c>
      <c r="C6" s="76" t="s">
        <v>0</v>
      </c>
      <c r="D6" s="41"/>
      <c r="E6" s="4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  <c r="R6" s="53"/>
      <c r="S6" s="53"/>
      <c r="T6" s="9"/>
      <c r="U6" s="9"/>
      <c r="V6" s="9"/>
      <c r="W6" s="7"/>
      <c r="X6" s="6"/>
      <c r="Y6" s="9"/>
      <c r="Z6" s="6"/>
      <c r="AA6" s="9"/>
      <c r="AB6" s="9"/>
      <c r="AC6" s="6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77">
        <f>AR7+AR8+AR9</f>
        <v>0</v>
      </c>
      <c r="AS6" s="77">
        <f>AS7+AS8+AS9</f>
        <v>0</v>
      </c>
      <c r="AT6" s="77">
        <f>AT7+AT8+AT9</f>
        <v>0</v>
      </c>
    </row>
    <row r="7" spans="1:46" ht="15">
      <c r="A7" s="23"/>
      <c r="B7" s="24" t="s">
        <v>4</v>
      </c>
      <c r="C7" s="25" t="s">
        <v>0</v>
      </c>
      <c r="D7" s="44"/>
      <c r="E7" s="44"/>
      <c r="F7" s="44"/>
      <c r="G7" s="44"/>
      <c r="H7" s="44">
        <v>0.025</v>
      </c>
      <c r="I7" s="44">
        <v>0.03</v>
      </c>
      <c r="J7" s="44"/>
      <c r="K7" s="44"/>
      <c r="L7" s="44"/>
      <c r="M7" s="44"/>
      <c r="N7" s="44"/>
      <c r="O7" s="44"/>
      <c r="P7" s="44"/>
      <c r="Q7" s="45"/>
      <c r="R7" s="44"/>
      <c r="S7" s="44"/>
      <c r="T7" s="44"/>
      <c r="U7" s="44"/>
      <c r="V7" s="44"/>
      <c r="W7" s="45"/>
      <c r="X7" s="44"/>
      <c r="Y7" s="44"/>
      <c r="Z7" s="44"/>
      <c r="AA7" s="44"/>
      <c r="AB7" s="44"/>
      <c r="AC7" s="44"/>
      <c r="AD7" s="12"/>
      <c r="AE7" s="12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6">
        <f>(AF7+AB7+Z7+X7+T7+R7+P7+N7+L7+J7+H7+F7+D7+V7+AD7+AH7+AJ7+AL7+AP7)*$AR$3</f>
        <v>0</v>
      </c>
      <c r="AS7" s="46">
        <f>(AG7+AC7+AA7+Y7+U7+S7+Q7+O7+M7+K7+I7+G7+E7+W7+AE7+AI7+AK7+AM7+AO7+AQ7)*$AS$3</f>
        <v>0</v>
      </c>
      <c r="AT7" s="47">
        <f>AS7+AR7</f>
        <v>0</v>
      </c>
    </row>
    <row r="8" spans="1:46" ht="15">
      <c r="A8" s="23"/>
      <c r="B8" s="26" t="s">
        <v>48</v>
      </c>
      <c r="C8" s="25" t="s">
        <v>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5"/>
      <c r="R8" s="44"/>
      <c r="S8" s="44"/>
      <c r="T8" s="44"/>
      <c r="U8" s="44">
        <v>0.02</v>
      </c>
      <c r="V8" s="44"/>
      <c r="W8" s="45"/>
      <c r="X8" s="44"/>
      <c r="Y8" s="44"/>
      <c r="Z8" s="44"/>
      <c r="AA8" s="44"/>
      <c r="AB8" s="44"/>
      <c r="AC8" s="44"/>
      <c r="AD8" s="12"/>
      <c r="AE8" s="12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>
        <v>0.02</v>
      </c>
      <c r="AQ8" s="44">
        <v>0.02</v>
      </c>
      <c r="AR8" s="46">
        <f>(AF8+AB8+Z8+X8+T8+R8+P8+N8+L8+J8+H8+F8+D8+V8+AD8+AH8+AJ8+AL8+AP8)*$AR$3</f>
        <v>0</v>
      </c>
      <c r="AS8" s="46">
        <f>(AG8+AC8+AA8+Y8+U8+S8+Q8+O8+M8+K8+I8+G8+E8+W8+AE8+AI8+AK8+AM8+AO8+AQ8)*$AS$3</f>
        <v>0</v>
      </c>
      <c r="AT8" s="47">
        <f aca="true" t="shared" si="0" ref="AT8:AT72">AS8+AR8</f>
        <v>0</v>
      </c>
    </row>
    <row r="9" spans="1:46" ht="15" hidden="1">
      <c r="A9" s="23"/>
      <c r="B9" s="24" t="s">
        <v>43</v>
      </c>
      <c r="C9" s="25" t="s">
        <v>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5"/>
      <c r="R9" s="44"/>
      <c r="S9" s="44"/>
      <c r="T9" s="44"/>
      <c r="U9" s="44"/>
      <c r="V9" s="44"/>
      <c r="W9" s="45"/>
      <c r="X9" s="44"/>
      <c r="Y9" s="44"/>
      <c r="Z9" s="44"/>
      <c r="AA9" s="44"/>
      <c r="AB9" s="44"/>
      <c r="AC9" s="44"/>
      <c r="AD9" s="12"/>
      <c r="AE9" s="12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6">
        <f>(AF9+AB9+Z9+X9+T9+R9+P9+N9+L9+J9+H9+F9+D9+V9+AD9+AH9+AJ9+AL9+AP9)*$AR$3</f>
        <v>0</v>
      </c>
      <c r="AS9" s="46">
        <f>(AG9+AC9+AA9+Y9+U9+S9+Q9+O9+M9+K9+I9+G9+E9+W9+AE9+AI9+AK9+AM9+AO9+AQ9)*$AS$3</f>
        <v>0</v>
      </c>
      <c r="AT9" s="47">
        <f t="shared" si="0"/>
        <v>0</v>
      </c>
    </row>
    <row r="10" spans="1:46" ht="15">
      <c r="A10" s="74">
        <v>2</v>
      </c>
      <c r="B10" s="76" t="s">
        <v>111</v>
      </c>
      <c r="C10" s="76" t="s">
        <v>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5"/>
      <c r="R10" s="44"/>
      <c r="S10" s="44"/>
      <c r="T10" s="44">
        <v>0.04</v>
      </c>
      <c r="U10" s="44">
        <v>0.045</v>
      </c>
      <c r="V10" s="44"/>
      <c r="W10" s="45"/>
      <c r="X10" s="44"/>
      <c r="Y10" s="44"/>
      <c r="Z10" s="44"/>
      <c r="AA10" s="44"/>
      <c r="AB10" s="44"/>
      <c r="AC10" s="44"/>
      <c r="AD10" s="12"/>
      <c r="AE10" s="12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67">
        <f>(AF10+AB10+Z10+X10+T10+R10+P10+N10+L10+J10+H10+F10+D10+V10+AD10+AH10+AJ10+AL10+AP10)*$AR$3</f>
        <v>0</v>
      </c>
      <c r="AS10" s="67">
        <f>(AG10+AC10+AA10+Y10+U10+S10+Q10+O10+M10+K10+I10+G10+E10+W10+AE10+AI10+AK10+AM10+AO10+AQ10)*$AS$3</f>
        <v>0</v>
      </c>
      <c r="AT10" s="67">
        <f t="shared" si="0"/>
        <v>0</v>
      </c>
    </row>
    <row r="11" spans="1:46" ht="15">
      <c r="A11" s="74">
        <v>3</v>
      </c>
      <c r="B11" s="79" t="s">
        <v>154</v>
      </c>
      <c r="C11" s="76" t="s">
        <v>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5"/>
      <c r="R11" s="44"/>
      <c r="S11" s="44"/>
      <c r="T11" s="44"/>
      <c r="U11" s="44"/>
      <c r="V11" s="44"/>
      <c r="W11" s="45"/>
      <c r="X11" s="44"/>
      <c r="Y11" s="44"/>
      <c r="Z11" s="44"/>
      <c r="AA11" s="44"/>
      <c r="AB11" s="44"/>
      <c r="AC11" s="44"/>
      <c r="AD11" s="12"/>
      <c r="AE11" s="12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67">
        <f>(AF11+AB11+Z11+X11+T11+R11+P11+N11+L11+J11+H11+F11+D11+V11+AD11+AH11+AJ11+AL11+AP11)*$AR$3</f>
        <v>0</v>
      </c>
      <c r="AS11" s="67">
        <f>(AG11+AC11+AA11+Y11+U11+S11+Q11+O11+M11+K11+I11+G11+E11+W11+AE11+AI11+AK11+AM11+AO11+AQ11)*$AS$3</f>
        <v>0</v>
      </c>
      <c r="AT11" s="67">
        <f t="shared" si="0"/>
        <v>0</v>
      </c>
    </row>
    <row r="12" spans="1:46" ht="15">
      <c r="A12" s="74">
        <v>4</v>
      </c>
      <c r="B12" s="75" t="s">
        <v>123</v>
      </c>
      <c r="C12" s="76" t="s">
        <v>0</v>
      </c>
      <c r="D12" s="44"/>
      <c r="E12" s="44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2"/>
      <c r="R12" s="44"/>
      <c r="S12" s="44"/>
      <c r="T12" s="44"/>
      <c r="U12" s="44"/>
      <c r="V12" s="44"/>
      <c r="W12" s="45"/>
      <c r="X12" s="44"/>
      <c r="Y12" s="44"/>
      <c r="Z12" s="44"/>
      <c r="AA12" s="44"/>
      <c r="AB12" s="44"/>
      <c r="AC12" s="44"/>
      <c r="AD12" s="12"/>
      <c r="AE12" s="12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78">
        <f>AR13+AR14+AR15+AR16</f>
        <v>0</v>
      </c>
      <c r="AS12" s="78">
        <f>AS13+AS14+AS15+AS16</f>
        <v>0</v>
      </c>
      <c r="AT12" s="78">
        <f>AT13+AT14+AT15+AT16</f>
        <v>0</v>
      </c>
    </row>
    <row r="13" spans="1:46" ht="15" hidden="1">
      <c r="A13" s="23"/>
      <c r="B13" s="26" t="s">
        <v>6</v>
      </c>
      <c r="C13" s="25" t="s">
        <v>0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44"/>
      <c r="S13" s="44"/>
      <c r="T13" s="44"/>
      <c r="U13" s="44"/>
      <c r="V13" s="44"/>
      <c r="W13" s="45"/>
      <c r="X13" s="44"/>
      <c r="Y13" s="44"/>
      <c r="Z13" s="44"/>
      <c r="AA13" s="44"/>
      <c r="AB13" s="44"/>
      <c r="AC13" s="44"/>
      <c r="AD13" s="12"/>
      <c r="AE13" s="12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6">
        <f>(AF13+AB13+Z13+X13+T13+R13+P13+N13+L13+J13+H13+F13+D13+V13+AD13+AH13+AJ13+AL13+AP13)*$AR$3</f>
        <v>0</v>
      </c>
      <c r="AS13" s="46">
        <f>(AG13+AC13+AA13+Y13+U13+S13+Q13+O13+M13+K13+I13+G13+E13+W13+AE13+AI13+AK13+AM13+AO13+AQ13)*$AS$3</f>
        <v>0</v>
      </c>
      <c r="AT13" s="47">
        <f t="shared" si="0"/>
        <v>0</v>
      </c>
    </row>
    <row r="14" spans="1:46" ht="15" hidden="1">
      <c r="A14" s="23"/>
      <c r="B14" s="26" t="s">
        <v>124</v>
      </c>
      <c r="C14" s="25" t="s">
        <v>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13"/>
      <c r="O14" s="13"/>
      <c r="P14" s="13"/>
      <c r="Q14" s="48"/>
      <c r="R14" s="44"/>
      <c r="S14" s="44"/>
      <c r="T14" s="44"/>
      <c r="U14" s="44"/>
      <c r="V14" s="44"/>
      <c r="W14" s="45"/>
      <c r="X14" s="44"/>
      <c r="Y14" s="44"/>
      <c r="Z14" s="44"/>
      <c r="AA14" s="44"/>
      <c r="AB14" s="44"/>
      <c r="AC14" s="44"/>
      <c r="AD14" s="12"/>
      <c r="AE14" s="12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6">
        <f>(AF14+AB14+Z14+X14+T14+R14+P14+N14+L14+J14+H14+F14+D14+V14+AD14+AH14+AJ14+AL14+AP14)*$AR$3</f>
        <v>0</v>
      </c>
      <c r="AS14" s="46">
        <f>(AG14+AC14+AA14+Y14+U14+S14+Q14+O14+M14+K14+I14+G14+E14+W14+AE14+AI14+AK14+AM14+AO14+AQ14)*$AS$3</f>
        <v>0</v>
      </c>
      <c r="AT14" s="47">
        <f t="shared" si="0"/>
        <v>0</v>
      </c>
    </row>
    <row r="15" spans="1:46" ht="15">
      <c r="A15" s="23"/>
      <c r="B15" s="24" t="s">
        <v>7</v>
      </c>
      <c r="C15" s="25" t="s">
        <v>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>
        <v>0.064</v>
      </c>
      <c r="Q15" s="45">
        <v>0.08</v>
      </c>
      <c r="R15" s="44"/>
      <c r="S15" s="44"/>
      <c r="T15" s="44"/>
      <c r="U15" s="44"/>
      <c r="V15" s="44"/>
      <c r="W15" s="45"/>
      <c r="X15" s="44"/>
      <c r="Y15" s="44"/>
      <c r="Z15" s="44"/>
      <c r="AA15" s="44"/>
      <c r="AB15" s="44"/>
      <c r="AC15" s="44"/>
      <c r="AD15" s="12"/>
      <c r="AE15" s="12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6">
        <f>(AF15+AB15+Z15+X15+T15+R15+P15+N15+L15+J15+H15+F15+D15+V15+AD15+AH15+AJ15+AL15+AP15)*$AR$3</f>
        <v>0</v>
      </c>
      <c r="AS15" s="46">
        <f>(AG15+AC15+AA15+Y15+U15+S15+Q15+O15+M15+K15+I15+G15+E15+W15+AE15+AI15+AK15+AM15+AO15+AQ15)*$AS$3</f>
        <v>0</v>
      </c>
      <c r="AT15" s="47">
        <f t="shared" si="0"/>
        <v>0</v>
      </c>
    </row>
    <row r="16" spans="1:46" ht="15" hidden="1">
      <c r="A16" s="23"/>
      <c r="B16" s="24" t="s">
        <v>125</v>
      </c>
      <c r="C16" s="25" t="s">
        <v>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  <c r="R16" s="44"/>
      <c r="S16" s="44"/>
      <c r="T16" s="44"/>
      <c r="U16" s="44"/>
      <c r="V16" s="44"/>
      <c r="W16" s="45"/>
      <c r="X16" s="44"/>
      <c r="Y16" s="44"/>
      <c r="Z16" s="44"/>
      <c r="AA16" s="44"/>
      <c r="AB16" s="44"/>
      <c r="AC16" s="44"/>
      <c r="AD16" s="12"/>
      <c r="AE16" s="12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6">
        <f>(AF16+AB16+Z16+X16+T16+R16+P16+N16+L16+J16+H16+F16+D16+V16+AD16+AH16+AJ16+AL16+AP16)*$AR$3</f>
        <v>0</v>
      </c>
      <c r="AS16" s="46">
        <f>(AG16+AC16+AA16+Y16+U16+S16+Q16+O16+M16+K16+I16+G16+E16+W16+AE16+AI16+AK16+AM16+AO16+AQ16)*$AS$3</f>
        <v>0</v>
      </c>
      <c r="AT16" s="47">
        <f t="shared" si="0"/>
        <v>0</v>
      </c>
    </row>
    <row r="17" spans="1:46" ht="15">
      <c r="A17" s="74">
        <v>5</v>
      </c>
      <c r="B17" s="75" t="s">
        <v>126</v>
      </c>
      <c r="C17" s="76" t="s">
        <v>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/>
      <c r="R17" s="44"/>
      <c r="S17" s="44"/>
      <c r="T17" s="44"/>
      <c r="U17" s="44"/>
      <c r="V17" s="44"/>
      <c r="W17" s="45"/>
      <c r="X17" s="44"/>
      <c r="Y17" s="44"/>
      <c r="Z17" s="44"/>
      <c r="AA17" s="44"/>
      <c r="AB17" s="44"/>
      <c r="AC17" s="44"/>
      <c r="AD17" s="12"/>
      <c r="AE17" s="12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78">
        <f>AR18+AR19+AR20</f>
        <v>0</v>
      </c>
      <c r="AS17" s="78">
        <f>AS18+AS19+AS20</f>
        <v>0</v>
      </c>
      <c r="AT17" s="78">
        <f>AT18+AT19+AT20</f>
        <v>0</v>
      </c>
    </row>
    <row r="18" spans="1:46" ht="15" hidden="1">
      <c r="A18" s="23"/>
      <c r="B18" s="26" t="s">
        <v>19</v>
      </c>
      <c r="C18" s="25" t="s">
        <v>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  <c r="R18" s="44"/>
      <c r="S18" s="44"/>
      <c r="T18" s="44"/>
      <c r="U18" s="44"/>
      <c r="V18" s="44"/>
      <c r="W18" s="45"/>
      <c r="X18" s="44"/>
      <c r="Y18" s="44"/>
      <c r="Z18" s="44"/>
      <c r="AA18" s="44"/>
      <c r="AB18" s="44"/>
      <c r="AC18" s="44"/>
      <c r="AD18" s="12"/>
      <c r="AE18" s="12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6">
        <f>(AF18+AB18+Z18+X18+T18+R18+P18+N18+L18+J18+H18+F18+D18+V18+AD18+AH18+AJ18+AL18+AP18)*$AR$3</f>
        <v>0</v>
      </c>
      <c r="AS18" s="46">
        <f>(AG18+AC18+AA18+Y18+U18+S18+Q18+O18+M18+K18+I18+G18+E18+W18+AE18+AI18+AK18+AM18+AO18+AQ18)*$AS$3</f>
        <v>0</v>
      </c>
      <c r="AT18" s="47">
        <f t="shared" si="0"/>
        <v>0</v>
      </c>
    </row>
    <row r="19" spans="1:46" ht="15" hidden="1">
      <c r="A19" s="23"/>
      <c r="B19" s="24" t="s">
        <v>20</v>
      </c>
      <c r="C19" s="25" t="s">
        <v>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5"/>
      <c r="R19" s="44"/>
      <c r="S19" s="44"/>
      <c r="T19" s="44"/>
      <c r="U19" s="44"/>
      <c r="V19" s="44"/>
      <c r="W19" s="45"/>
      <c r="X19" s="44"/>
      <c r="Y19" s="44"/>
      <c r="Z19" s="44"/>
      <c r="AA19" s="44"/>
      <c r="AB19" s="44"/>
      <c r="AC19" s="44"/>
      <c r="AD19" s="12"/>
      <c r="AE19" s="12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6">
        <f>(AF19+AB19+Z19+X19+T19+R19+P19+N19+L19+J19+H19+F19+D19+V19+AD19+AH19+AJ19+AL19+AP19)*$AR$3</f>
        <v>0</v>
      </c>
      <c r="AS19" s="46">
        <f>(AG19+AC19+AA19+Y19+U19+S19+Q19+O19+M19+K19+I19+G19+E19+W19+AE19+AI19+AK19+AM19+AO19+AQ19)*$AS$3</f>
        <v>0</v>
      </c>
      <c r="AT19" s="47">
        <f t="shared" si="0"/>
        <v>0</v>
      </c>
    </row>
    <row r="20" spans="1:46" ht="15" hidden="1">
      <c r="A20" s="23"/>
      <c r="B20" s="28" t="s">
        <v>64</v>
      </c>
      <c r="C20" s="25" t="s">
        <v>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5"/>
      <c r="R20" s="44"/>
      <c r="S20" s="44"/>
      <c r="T20" s="44"/>
      <c r="U20" s="44"/>
      <c r="V20" s="44"/>
      <c r="W20" s="45"/>
      <c r="X20" s="44"/>
      <c r="Y20" s="44"/>
      <c r="Z20" s="44"/>
      <c r="AA20" s="44"/>
      <c r="AB20" s="44"/>
      <c r="AC20" s="44"/>
      <c r="AD20" s="12"/>
      <c r="AE20" s="12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6">
        <f>(AF20+AB20+Z20+X20+T20+R20+P20+N20+L20+J20+H20+F20+D20+V20+AD20+AH20+AJ20+AL20+AP20)*$AR$3</f>
        <v>0</v>
      </c>
      <c r="AS20" s="46">
        <f>(AG20+AC20+AA20+Y20+U20+S20+Q20+O20+M20+K20+I20+G20+E20+W20+AE20+AI20+AK20+AM20+AO20+AQ20)*$AS$3</f>
        <v>0</v>
      </c>
      <c r="AT20" s="47">
        <f t="shared" si="0"/>
        <v>0</v>
      </c>
    </row>
    <row r="21" spans="1:46" ht="15">
      <c r="A21" s="74">
        <v>6</v>
      </c>
      <c r="B21" s="75" t="s">
        <v>127</v>
      </c>
      <c r="C21" s="76" t="s">
        <v>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  <c r="R21" s="44"/>
      <c r="S21" s="44"/>
      <c r="T21" s="44"/>
      <c r="U21" s="44"/>
      <c r="V21" s="44"/>
      <c r="W21" s="45"/>
      <c r="X21" s="44"/>
      <c r="Y21" s="44"/>
      <c r="Z21" s="44"/>
      <c r="AA21" s="44"/>
      <c r="AB21" s="44"/>
      <c r="AC21" s="44"/>
      <c r="AD21" s="12"/>
      <c r="AE21" s="12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78">
        <f>AR22+AR23+AR24</f>
        <v>0</v>
      </c>
      <c r="AS21" s="78">
        <f>AS22+AS23+AS24</f>
        <v>0</v>
      </c>
      <c r="AT21" s="78">
        <f>AT22+AT23+AT24</f>
        <v>0</v>
      </c>
    </row>
    <row r="22" spans="1:46" ht="15" hidden="1">
      <c r="A22" s="23"/>
      <c r="B22" s="26" t="s">
        <v>62</v>
      </c>
      <c r="C22" s="25" t="s">
        <v>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  <c r="R22" s="44"/>
      <c r="S22" s="44"/>
      <c r="T22" s="44"/>
      <c r="U22" s="44"/>
      <c r="V22" s="44"/>
      <c r="W22" s="45"/>
      <c r="X22" s="44"/>
      <c r="Y22" s="44"/>
      <c r="Z22" s="44"/>
      <c r="AA22" s="44"/>
      <c r="AB22" s="44"/>
      <c r="AC22" s="44"/>
      <c r="AD22" s="12"/>
      <c r="AE22" s="12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6">
        <f>(AF22+AB22+Z22+X22+T22+R22+P22+N22+L22+J22+H22+F22+D22+V22+AD22+AH22+AJ22+AL22+AP22)*$AR$3</f>
        <v>0</v>
      </c>
      <c r="AS22" s="46">
        <f>(AG22+AC22+AA22+Y22+U22+S22+Q22+O22+M22+K22+I22+G22+E22+W22+AE22+AI22+AK22+AM22+AO22+AQ22)*$AS$3</f>
        <v>0</v>
      </c>
      <c r="AT22" s="47">
        <f t="shared" si="0"/>
        <v>0</v>
      </c>
    </row>
    <row r="23" spans="1:46" ht="15" hidden="1">
      <c r="A23" s="23"/>
      <c r="B23" s="26" t="s">
        <v>27</v>
      </c>
      <c r="C23" s="25" t="s">
        <v>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  <c r="R23" s="44"/>
      <c r="S23" s="44"/>
      <c r="T23" s="44"/>
      <c r="U23" s="44"/>
      <c r="V23" s="44"/>
      <c r="W23" s="45"/>
      <c r="X23" s="44"/>
      <c r="Y23" s="44"/>
      <c r="Z23" s="44"/>
      <c r="AA23" s="44"/>
      <c r="AB23" s="44"/>
      <c r="AC23" s="44"/>
      <c r="AD23" s="12"/>
      <c r="AE23" s="12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6">
        <f>(AF23+AB23+Z23+X23+T23+R23+P23+N23+L23+J23+H23+F23+D23+V23+AD23+AH23+AJ23+AL23+AP23)*$AR$3</f>
        <v>0</v>
      </c>
      <c r="AS23" s="46">
        <f>(AG23+AC23+AA23+Y23+U23+S23+Q23+O23+M23+K23+I23+G23+E23+W23+AE23+AI23+AK23+AM23+AO23+AQ23)*$AS$3</f>
        <v>0</v>
      </c>
      <c r="AT23" s="47">
        <f t="shared" si="0"/>
        <v>0</v>
      </c>
    </row>
    <row r="24" spans="1:46" ht="15" hidden="1">
      <c r="A24" s="23"/>
      <c r="B24" s="73" t="s">
        <v>146</v>
      </c>
      <c r="C24" s="25" t="s">
        <v>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  <c r="R24" s="44"/>
      <c r="S24" s="44"/>
      <c r="T24" s="44"/>
      <c r="U24" s="44"/>
      <c r="V24" s="44"/>
      <c r="W24" s="45"/>
      <c r="X24" s="44"/>
      <c r="Y24" s="44"/>
      <c r="Z24" s="44"/>
      <c r="AA24" s="44"/>
      <c r="AB24" s="44"/>
      <c r="AC24" s="44"/>
      <c r="AD24" s="12"/>
      <c r="AE24" s="12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6">
        <f>(AF24+AB24+Z24+X24+T24+R24+P24+N24+L24+J24+H24+F24+D24+V24+AD24+AH24+AJ24+AL24+AP24)*$AR$3</f>
        <v>0</v>
      </c>
      <c r="AS24" s="46">
        <f>(AG24+AC24+AA24+Y24+U24+S24+Q24+O24+M24+K24+I24+G24+E24+W24+AE24+AI24+AK24+AM24+AO24+AQ24)*$AS$3</f>
        <v>0</v>
      </c>
      <c r="AT24" s="47">
        <f t="shared" si="0"/>
        <v>0</v>
      </c>
    </row>
    <row r="25" spans="1:46" ht="15">
      <c r="A25" s="74">
        <v>7</v>
      </c>
      <c r="B25" s="75" t="s">
        <v>23</v>
      </c>
      <c r="C25" s="76" t="s">
        <v>0</v>
      </c>
      <c r="D25" s="44"/>
      <c r="E25" s="44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2"/>
      <c r="R25" s="44"/>
      <c r="S25" s="44"/>
      <c r="T25" s="44"/>
      <c r="U25" s="44"/>
      <c r="V25" s="44"/>
      <c r="W25" s="45"/>
      <c r="X25" s="44"/>
      <c r="Y25" s="44"/>
      <c r="Z25" s="44"/>
      <c r="AA25" s="44"/>
      <c r="AB25" s="44"/>
      <c r="AC25" s="44"/>
      <c r="AD25" s="12"/>
      <c r="AE25" s="12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78">
        <f>AR26+AR27+AR28</f>
        <v>0</v>
      </c>
      <c r="AS25" s="78">
        <f>AS26+AS27+AS28</f>
        <v>0</v>
      </c>
      <c r="AT25" s="78">
        <f>AT26+AT27+AT28</f>
        <v>0</v>
      </c>
    </row>
    <row r="26" spans="1:46" ht="21">
      <c r="A26" s="23"/>
      <c r="B26" s="31" t="s">
        <v>96</v>
      </c>
      <c r="C26" s="25" t="s">
        <v>0</v>
      </c>
      <c r="D26" s="44">
        <v>0.012</v>
      </c>
      <c r="E26" s="44">
        <v>0.0144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  <c r="R26" s="44"/>
      <c r="S26" s="44"/>
      <c r="T26" s="44"/>
      <c r="U26" s="44"/>
      <c r="V26" s="44"/>
      <c r="W26" s="45"/>
      <c r="X26" s="44"/>
      <c r="Y26" s="44"/>
      <c r="Z26" s="44"/>
      <c r="AA26" s="44"/>
      <c r="AB26" s="44"/>
      <c r="AC26" s="44"/>
      <c r="AD26" s="12"/>
      <c r="AE26" s="12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6">
        <f>(AF26+AB26+Z26+X26+T26+R26+P26+N26+L26+J26+H26+F26+D26+V26+AD26+AH26+AJ26+AL26+AP26)*$AR$3</f>
        <v>0</v>
      </c>
      <c r="AS26" s="46">
        <f>(AG26+AC26+AA26+Y26+U26+S26+Q26+O26+M26+K26+I26+G26+E26+W26+AE26+AI26+AK26+AM26+AO26+AQ26)*$AS$3</f>
        <v>0</v>
      </c>
      <c r="AT26" s="47">
        <f t="shared" si="0"/>
        <v>0</v>
      </c>
    </row>
    <row r="27" spans="1:46" ht="15" hidden="1">
      <c r="A27" s="23"/>
      <c r="B27" s="24" t="s">
        <v>23</v>
      </c>
      <c r="C27" s="25" t="s">
        <v>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/>
      <c r="R27" s="44"/>
      <c r="S27" s="44"/>
      <c r="T27" s="44"/>
      <c r="U27" s="44"/>
      <c r="V27" s="44"/>
      <c r="W27" s="45"/>
      <c r="X27" s="44"/>
      <c r="Y27" s="44"/>
      <c r="Z27" s="44"/>
      <c r="AA27" s="44"/>
      <c r="AB27" s="44"/>
      <c r="AC27" s="44"/>
      <c r="AD27" s="12"/>
      <c r="AE27" s="12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6">
        <f>(AF27+AB27+Z27+X27+T27+R27+P27+N27+L27+J27+H27+F27+D27+V27+AD27+AH27+AJ27+AL27+AP27)*$AR$3</f>
        <v>0</v>
      </c>
      <c r="AS27" s="46">
        <f>(AG27+AC27+AA27+Y27+U27+S27+Q27+O27+M27+K27+I27+G27+E27+W27+AE27+AI27+AK27+AM27+AO27+AQ27)*$AS$3</f>
        <v>0</v>
      </c>
      <c r="AT27" s="47">
        <f t="shared" si="0"/>
        <v>0</v>
      </c>
    </row>
    <row r="28" spans="1:46" ht="15" hidden="1">
      <c r="A28" s="23"/>
      <c r="B28" s="24" t="s">
        <v>128</v>
      </c>
      <c r="C28" s="25" t="s">
        <v>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  <c r="R28" s="44"/>
      <c r="S28" s="44"/>
      <c r="T28" s="44"/>
      <c r="U28" s="44"/>
      <c r="V28" s="44"/>
      <c r="W28" s="45"/>
      <c r="X28" s="44"/>
      <c r="Y28" s="44"/>
      <c r="Z28" s="44"/>
      <c r="AA28" s="44"/>
      <c r="AB28" s="44"/>
      <c r="AC28" s="44"/>
      <c r="AD28" s="12"/>
      <c r="AE28" s="12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6">
        <f>(AF28+AB28+Z28+X28+T28+R28+P28+N28+L28+J28+H28+F28+D28+V28+AD28+AH28+AJ28+AL28+AP28)*$AR$3</f>
        <v>0</v>
      </c>
      <c r="AS28" s="46">
        <f>(AG28+AC28+AA28+Y28+U28+S28+Q28+O28+M28+K28+I28+G28+E28+W28+AE28+AI28+AK28+AM28+AO28+AQ28)*$AS$3</f>
        <v>0</v>
      </c>
      <c r="AT28" s="47">
        <f t="shared" si="0"/>
        <v>0</v>
      </c>
    </row>
    <row r="29" spans="1:46" ht="15">
      <c r="A29" s="74">
        <v>8</v>
      </c>
      <c r="B29" s="76" t="s">
        <v>129</v>
      </c>
      <c r="C29" s="76" t="s">
        <v>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/>
      <c r="R29" s="44"/>
      <c r="S29" s="44"/>
      <c r="T29" s="44"/>
      <c r="U29" s="44"/>
      <c r="V29" s="44"/>
      <c r="W29" s="45"/>
      <c r="X29" s="44"/>
      <c r="Y29" s="44"/>
      <c r="Z29" s="44"/>
      <c r="AA29" s="44"/>
      <c r="AB29" s="44"/>
      <c r="AC29" s="44"/>
      <c r="AD29" s="12"/>
      <c r="AE29" s="12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78">
        <f>AR30+AR31+AR32+AR33+AR34+AR35+AR36+AR37+AR38+AR39</f>
        <v>0</v>
      </c>
      <c r="AS29" s="78">
        <f>AS30+AS31+AS32+AS33+AS34+AS35+AS36+AS37+AS38+AS39</f>
        <v>0</v>
      </c>
      <c r="AT29" s="78">
        <f>AT30+AT31+AT32+AT33+AT34+AT35+AT36+AT37+AT38+AT39</f>
        <v>0</v>
      </c>
    </row>
    <row r="30" spans="1:46" ht="15" hidden="1">
      <c r="A30" s="23"/>
      <c r="B30" s="26" t="s">
        <v>5</v>
      </c>
      <c r="C30" s="25" t="s">
        <v>0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  <c r="R30" s="44"/>
      <c r="S30" s="44"/>
      <c r="T30" s="44"/>
      <c r="U30" s="44"/>
      <c r="V30" s="44"/>
      <c r="W30" s="45"/>
      <c r="X30" s="44"/>
      <c r="Y30" s="44"/>
      <c r="Z30" s="44"/>
      <c r="AA30" s="44"/>
      <c r="AB30" s="44"/>
      <c r="AC30" s="44"/>
      <c r="AD30" s="12"/>
      <c r="AE30" s="12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6">
        <f>(AF30+AB30+Z30+X30+T30+R30+P30+N30+L30+J30+H30+F30+D30+V30+AD30+AH30+AJ30+AL30+AP30)*$AR$3</f>
        <v>0</v>
      </c>
      <c r="AS30" s="46">
        <f>(AG30+AC30+AA30+Y30+U30+S30+Q30+O30+M30+K30+I30+G30+E30+W30+AE30+AI30+AK30+AM30+AO30+AQ30)*$AS$3</f>
        <v>0</v>
      </c>
      <c r="AT30" s="47">
        <f t="shared" si="0"/>
        <v>0</v>
      </c>
    </row>
    <row r="31" spans="1:46" ht="15" hidden="1">
      <c r="A31" s="23"/>
      <c r="B31" s="26" t="s">
        <v>58</v>
      </c>
      <c r="C31" s="25" t="s">
        <v>0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/>
      <c r="R31" s="44"/>
      <c r="S31" s="44"/>
      <c r="T31" s="44"/>
      <c r="U31" s="44"/>
      <c r="V31" s="44"/>
      <c r="W31" s="45"/>
      <c r="X31" s="44"/>
      <c r="Y31" s="44"/>
      <c r="Z31" s="44"/>
      <c r="AA31" s="44"/>
      <c r="AB31" s="44"/>
      <c r="AC31" s="44"/>
      <c r="AD31" s="12"/>
      <c r="AE31" s="12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6">
        <f aca="true" t="shared" si="1" ref="AR31:AR39">(AF31+AB31+Z31+X31+T31+R31+P31+N31+L31+J31+H31+F31+D31+V31+AD31+AH31+AJ31+AL31+AP31)*$AR$3</f>
        <v>0</v>
      </c>
      <c r="AS31" s="46">
        <f aca="true" t="shared" si="2" ref="AS31:AS39">(AG31+AC31+AA31+Y31+U31+S31+Q31+O31+M31+K31+I31+G31+E31+W31+AE31+AI31+AK31+AM31+AO31+AQ31)*$AS$3</f>
        <v>0</v>
      </c>
      <c r="AT31" s="47">
        <f t="shared" si="0"/>
        <v>0</v>
      </c>
    </row>
    <row r="32" spans="1:46" ht="15" hidden="1">
      <c r="A32" s="23"/>
      <c r="B32" s="26" t="s">
        <v>8</v>
      </c>
      <c r="C32" s="25" t="s">
        <v>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44"/>
      <c r="S32" s="44"/>
      <c r="T32" s="44"/>
      <c r="U32" s="44"/>
      <c r="V32" s="44"/>
      <c r="W32" s="45"/>
      <c r="X32" s="44"/>
      <c r="Y32" s="44"/>
      <c r="Z32" s="44"/>
      <c r="AA32" s="44"/>
      <c r="AB32" s="44"/>
      <c r="AC32" s="44"/>
      <c r="AD32" s="12"/>
      <c r="AE32" s="12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6">
        <f t="shared" si="1"/>
        <v>0</v>
      </c>
      <c r="AS32" s="46">
        <f t="shared" si="2"/>
        <v>0</v>
      </c>
      <c r="AT32" s="47">
        <f t="shared" si="0"/>
        <v>0</v>
      </c>
    </row>
    <row r="33" spans="1:46" ht="15" hidden="1">
      <c r="A33" s="23"/>
      <c r="B33" s="24" t="s">
        <v>18</v>
      </c>
      <c r="C33" s="25" t="s">
        <v>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5"/>
      <c r="R33" s="44"/>
      <c r="S33" s="44"/>
      <c r="T33" s="44"/>
      <c r="U33" s="44"/>
      <c r="V33" s="44"/>
      <c r="W33" s="45"/>
      <c r="X33" s="44"/>
      <c r="Y33" s="44"/>
      <c r="Z33" s="44"/>
      <c r="AA33" s="44"/>
      <c r="AB33" s="44"/>
      <c r="AC33" s="44"/>
      <c r="AD33" s="12"/>
      <c r="AE33" s="12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6">
        <f t="shared" si="1"/>
        <v>0</v>
      </c>
      <c r="AS33" s="46">
        <f t="shared" si="2"/>
        <v>0</v>
      </c>
      <c r="AT33" s="47">
        <f t="shared" si="0"/>
        <v>0</v>
      </c>
    </row>
    <row r="34" spans="1:46" ht="15" hidden="1">
      <c r="A34" s="23"/>
      <c r="B34" s="24" t="s">
        <v>24</v>
      </c>
      <c r="C34" s="25" t="s">
        <v>0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5"/>
      <c r="R34" s="44"/>
      <c r="S34" s="44"/>
      <c r="T34" s="44"/>
      <c r="U34" s="44"/>
      <c r="V34" s="44"/>
      <c r="W34" s="45"/>
      <c r="X34" s="44"/>
      <c r="Y34" s="44"/>
      <c r="Z34" s="44"/>
      <c r="AA34" s="44"/>
      <c r="AB34" s="44"/>
      <c r="AC34" s="44"/>
      <c r="AD34" s="12"/>
      <c r="AE34" s="12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6">
        <f t="shared" si="1"/>
        <v>0</v>
      </c>
      <c r="AS34" s="46">
        <f t="shared" si="2"/>
        <v>0</v>
      </c>
      <c r="AT34" s="47">
        <f t="shared" si="0"/>
        <v>0</v>
      </c>
    </row>
    <row r="35" spans="1:46" ht="15" hidden="1">
      <c r="A35" s="23"/>
      <c r="B35" s="24" t="s">
        <v>34</v>
      </c>
      <c r="C35" s="25" t="s">
        <v>0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5"/>
      <c r="R35" s="44"/>
      <c r="S35" s="44"/>
      <c r="T35" s="44"/>
      <c r="U35" s="44"/>
      <c r="V35" s="44"/>
      <c r="W35" s="45"/>
      <c r="X35" s="44"/>
      <c r="Y35" s="44"/>
      <c r="Z35" s="44"/>
      <c r="AA35" s="44"/>
      <c r="AB35" s="44"/>
      <c r="AC35" s="44"/>
      <c r="AD35" s="12"/>
      <c r="AE35" s="12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6">
        <f t="shared" si="1"/>
        <v>0</v>
      </c>
      <c r="AS35" s="46">
        <f t="shared" si="2"/>
        <v>0</v>
      </c>
      <c r="AT35" s="47">
        <f t="shared" si="0"/>
        <v>0</v>
      </c>
    </row>
    <row r="36" spans="1:46" ht="15" hidden="1">
      <c r="A36" s="23"/>
      <c r="B36" s="24" t="s">
        <v>35</v>
      </c>
      <c r="C36" s="25" t="s">
        <v>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5"/>
      <c r="R36" s="44"/>
      <c r="S36" s="44"/>
      <c r="T36" s="44"/>
      <c r="U36" s="44"/>
      <c r="V36" s="44"/>
      <c r="W36" s="45"/>
      <c r="X36" s="44"/>
      <c r="Y36" s="44"/>
      <c r="Z36" s="44"/>
      <c r="AA36" s="44"/>
      <c r="AB36" s="44"/>
      <c r="AC36" s="44"/>
      <c r="AD36" s="12"/>
      <c r="AE36" s="12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6">
        <f t="shared" si="1"/>
        <v>0</v>
      </c>
      <c r="AS36" s="46">
        <f t="shared" si="2"/>
        <v>0</v>
      </c>
      <c r="AT36" s="47">
        <f t="shared" si="0"/>
        <v>0</v>
      </c>
    </row>
    <row r="37" spans="1:46" ht="15" hidden="1">
      <c r="A37" s="23"/>
      <c r="B37" s="24" t="s">
        <v>36</v>
      </c>
      <c r="C37" s="25" t="s">
        <v>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5"/>
      <c r="R37" s="44"/>
      <c r="S37" s="44"/>
      <c r="T37" s="44"/>
      <c r="U37" s="44"/>
      <c r="V37" s="44"/>
      <c r="W37" s="45"/>
      <c r="X37" s="44"/>
      <c r="Y37" s="44"/>
      <c r="Z37" s="44"/>
      <c r="AA37" s="44"/>
      <c r="AB37" s="44"/>
      <c r="AC37" s="44"/>
      <c r="AD37" s="12"/>
      <c r="AE37" s="12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6">
        <f t="shared" si="1"/>
        <v>0</v>
      </c>
      <c r="AS37" s="46">
        <f t="shared" si="2"/>
        <v>0</v>
      </c>
      <c r="AT37" s="47">
        <f t="shared" si="0"/>
        <v>0</v>
      </c>
    </row>
    <row r="38" spans="1:46" ht="15" hidden="1">
      <c r="A38" s="23"/>
      <c r="B38" s="24" t="s">
        <v>37</v>
      </c>
      <c r="C38" s="25" t="s">
        <v>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5"/>
      <c r="R38" s="44"/>
      <c r="S38" s="44"/>
      <c r="T38" s="44"/>
      <c r="U38" s="44"/>
      <c r="V38" s="44"/>
      <c r="W38" s="45"/>
      <c r="X38" s="44"/>
      <c r="Y38" s="44"/>
      <c r="Z38" s="44"/>
      <c r="AA38" s="44"/>
      <c r="AB38" s="44"/>
      <c r="AC38" s="44"/>
      <c r="AD38" s="12"/>
      <c r="AE38" s="12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6">
        <f t="shared" si="1"/>
        <v>0</v>
      </c>
      <c r="AS38" s="46">
        <f t="shared" si="2"/>
        <v>0</v>
      </c>
      <c r="AT38" s="47">
        <f t="shared" si="0"/>
        <v>0</v>
      </c>
    </row>
    <row r="39" spans="1:46" ht="15">
      <c r="A39" s="23"/>
      <c r="B39" s="26" t="s">
        <v>38</v>
      </c>
      <c r="C39" s="25" t="s">
        <v>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>
        <v>0.0075</v>
      </c>
      <c r="O39" s="44">
        <v>0.01</v>
      </c>
      <c r="P39" s="44"/>
      <c r="Q39" s="45"/>
      <c r="R39" s="44"/>
      <c r="S39" s="44"/>
      <c r="T39" s="44"/>
      <c r="U39" s="44"/>
      <c r="V39" s="44"/>
      <c r="W39" s="45"/>
      <c r="X39" s="44"/>
      <c r="Y39" s="44"/>
      <c r="Z39" s="44"/>
      <c r="AA39" s="44"/>
      <c r="AB39" s="44"/>
      <c r="AC39" s="44"/>
      <c r="AD39" s="12"/>
      <c r="AE39" s="12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6">
        <f t="shared" si="1"/>
        <v>0</v>
      </c>
      <c r="AS39" s="46">
        <f t="shared" si="2"/>
        <v>0</v>
      </c>
      <c r="AT39" s="47">
        <f t="shared" si="0"/>
        <v>0</v>
      </c>
    </row>
    <row r="40" spans="1:46" ht="15">
      <c r="A40" s="74">
        <v>9</v>
      </c>
      <c r="B40" s="76" t="s">
        <v>31</v>
      </c>
      <c r="C40" s="76" t="s">
        <v>0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5"/>
      <c r="R40" s="44"/>
      <c r="S40" s="44"/>
      <c r="T40" s="44"/>
      <c r="U40" s="44"/>
      <c r="V40" s="44"/>
      <c r="W40" s="45"/>
      <c r="X40" s="44"/>
      <c r="Y40" s="44"/>
      <c r="Z40" s="44">
        <v>0.04637</v>
      </c>
      <c r="AA40" s="44">
        <v>0.0535</v>
      </c>
      <c r="AB40" s="44"/>
      <c r="AC40" s="44"/>
      <c r="AD40" s="12"/>
      <c r="AE40" s="12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67">
        <f aca="true" t="shared" si="3" ref="AR40:AR45">(AF40+AB40+Z40+X40+T40+R40+P40+N40+L40+J40+H40+F40+D40+V40+AD40+AH40+AJ40+AL40+AP40)*$AR$3</f>
        <v>0</v>
      </c>
      <c r="AS40" s="67">
        <f aca="true" t="shared" si="4" ref="AS40:AS45">(AG40+AC40+AA40+Y40+U40+S40+Q40+O40+M40+K40+I40+G40+E40+W40+AE40+AI40+AK40+AM40+AO40+AQ40)*$AS$3</f>
        <v>0</v>
      </c>
      <c r="AT40" s="67">
        <f t="shared" si="0"/>
        <v>0</v>
      </c>
    </row>
    <row r="41" spans="1:46" ht="15">
      <c r="A41" s="74">
        <v>10</v>
      </c>
      <c r="B41" s="76" t="s">
        <v>39</v>
      </c>
      <c r="C41" s="76" t="s">
        <v>0</v>
      </c>
      <c r="D41" s="44">
        <v>0.0012</v>
      </c>
      <c r="E41" s="44">
        <v>0.00144</v>
      </c>
      <c r="F41" s="44">
        <v>0.008</v>
      </c>
      <c r="G41" s="44">
        <v>0.01</v>
      </c>
      <c r="H41" s="44"/>
      <c r="I41" s="44"/>
      <c r="J41" s="44"/>
      <c r="K41" s="44"/>
      <c r="L41" s="44">
        <v>0.0004</v>
      </c>
      <c r="M41" s="44">
        <v>0.0006</v>
      </c>
      <c r="N41" s="44"/>
      <c r="O41" s="44"/>
      <c r="P41" s="44"/>
      <c r="Q41" s="45"/>
      <c r="R41" s="44">
        <v>0.007</v>
      </c>
      <c r="S41" s="44">
        <v>0.009</v>
      </c>
      <c r="T41" s="44"/>
      <c r="U41" s="44"/>
      <c r="V41" s="44"/>
      <c r="W41" s="45"/>
      <c r="X41" s="44"/>
      <c r="Y41" s="44"/>
      <c r="Z41" s="44">
        <f>0.01485+0.0148</f>
        <v>0.029650000000000003</v>
      </c>
      <c r="AA41" s="44">
        <f>0.01716+0.01707</f>
        <v>0.03423</v>
      </c>
      <c r="AB41" s="44"/>
      <c r="AC41" s="44"/>
      <c r="AD41" s="12"/>
      <c r="AE41" s="12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67">
        <f t="shared" si="3"/>
        <v>0</v>
      </c>
      <c r="AS41" s="67">
        <f t="shared" si="4"/>
        <v>0</v>
      </c>
      <c r="AT41" s="67">
        <f t="shared" si="0"/>
        <v>0</v>
      </c>
    </row>
    <row r="42" spans="1:46" ht="15">
      <c r="A42" s="74">
        <v>11</v>
      </c>
      <c r="B42" s="76" t="s">
        <v>42</v>
      </c>
      <c r="C42" s="76" t="s">
        <v>0</v>
      </c>
      <c r="D42" s="44">
        <v>0.001</v>
      </c>
      <c r="E42" s="44">
        <v>0.0012</v>
      </c>
      <c r="F42" s="44"/>
      <c r="G42" s="44"/>
      <c r="H42" s="44"/>
      <c r="I42" s="44"/>
      <c r="J42" s="44"/>
      <c r="K42" s="44"/>
      <c r="L42" s="44"/>
      <c r="M42" s="44"/>
      <c r="N42" s="44">
        <v>0.0015</v>
      </c>
      <c r="O42" s="44">
        <v>0.002</v>
      </c>
      <c r="P42" s="44">
        <v>0.0016</v>
      </c>
      <c r="Q42" s="45">
        <v>0.0026</v>
      </c>
      <c r="R42" s="44"/>
      <c r="S42" s="44"/>
      <c r="T42" s="44"/>
      <c r="U42" s="44"/>
      <c r="V42" s="44"/>
      <c r="W42" s="45"/>
      <c r="X42" s="44"/>
      <c r="Y42" s="44"/>
      <c r="Z42" s="44"/>
      <c r="AA42" s="44"/>
      <c r="AB42" s="44"/>
      <c r="AC42" s="44"/>
      <c r="AD42" s="12"/>
      <c r="AE42" s="12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67">
        <f t="shared" si="3"/>
        <v>0</v>
      </c>
      <c r="AS42" s="67">
        <f t="shared" si="4"/>
        <v>0</v>
      </c>
      <c r="AT42" s="67">
        <f t="shared" si="0"/>
        <v>0</v>
      </c>
    </row>
    <row r="43" spans="1:46" ht="15">
      <c r="A43" s="74">
        <v>12</v>
      </c>
      <c r="B43" s="76" t="s">
        <v>25</v>
      </c>
      <c r="C43" s="76" t="s">
        <v>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>
        <v>0.0019</v>
      </c>
      <c r="O43" s="44">
        <v>0.0025</v>
      </c>
      <c r="P43" s="44"/>
      <c r="Q43" s="45"/>
      <c r="R43" s="44"/>
      <c r="S43" s="44"/>
      <c r="T43" s="44"/>
      <c r="U43" s="44"/>
      <c r="V43" s="44"/>
      <c r="W43" s="45"/>
      <c r="X43" s="44"/>
      <c r="Y43" s="44"/>
      <c r="Z43" s="44"/>
      <c r="AA43" s="44"/>
      <c r="AB43" s="44"/>
      <c r="AC43" s="44"/>
      <c r="AD43" s="12"/>
      <c r="AE43" s="12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67">
        <f t="shared" si="3"/>
        <v>0</v>
      </c>
      <c r="AS43" s="67">
        <f t="shared" si="4"/>
        <v>0</v>
      </c>
      <c r="AT43" s="67">
        <f t="shared" si="0"/>
        <v>0</v>
      </c>
    </row>
    <row r="44" spans="1:46" ht="15">
      <c r="A44" s="74">
        <v>13</v>
      </c>
      <c r="B44" s="76" t="s">
        <v>26</v>
      </c>
      <c r="C44" s="76" t="s">
        <v>0</v>
      </c>
      <c r="D44" s="44">
        <v>0.0015</v>
      </c>
      <c r="E44" s="44">
        <v>0.0018</v>
      </c>
      <c r="F44" s="44"/>
      <c r="G44" s="44"/>
      <c r="H44" s="44">
        <v>0.005</v>
      </c>
      <c r="I44" s="44">
        <v>0.01</v>
      </c>
      <c r="J44" s="44"/>
      <c r="K44" s="44"/>
      <c r="L44" s="44"/>
      <c r="M44" s="44"/>
      <c r="N44" s="44"/>
      <c r="O44" s="44"/>
      <c r="P44" s="44">
        <v>0.003</v>
      </c>
      <c r="Q44" s="45">
        <v>0.003</v>
      </c>
      <c r="R44" s="44"/>
      <c r="S44" s="44"/>
      <c r="T44" s="44"/>
      <c r="U44" s="44"/>
      <c r="V44" s="44"/>
      <c r="W44" s="45"/>
      <c r="X44" s="44"/>
      <c r="Y44" s="44"/>
      <c r="Z44" s="44">
        <v>0.01855</v>
      </c>
      <c r="AA44" s="44">
        <v>0.0214</v>
      </c>
      <c r="AB44" s="44"/>
      <c r="AC44" s="44"/>
      <c r="AD44" s="12"/>
      <c r="AE44" s="12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67">
        <f t="shared" si="3"/>
        <v>0</v>
      </c>
      <c r="AS44" s="67">
        <f t="shared" si="4"/>
        <v>0</v>
      </c>
      <c r="AT44" s="67">
        <f t="shared" si="0"/>
        <v>0</v>
      </c>
    </row>
    <row r="45" spans="1:46" ht="15">
      <c r="A45" s="74">
        <v>14</v>
      </c>
      <c r="B45" s="76" t="s">
        <v>44</v>
      </c>
      <c r="C45" s="76" t="s">
        <v>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  <c r="R45" s="44"/>
      <c r="S45" s="44"/>
      <c r="T45" s="44"/>
      <c r="U45" s="44"/>
      <c r="V45" s="44"/>
      <c r="W45" s="45"/>
      <c r="X45" s="44"/>
      <c r="Y45" s="44"/>
      <c r="Z45" s="44"/>
      <c r="AA45" s="44"/>
      <c r="AB45" s="44"/>
      <c r="AC45" s="44"/>
      <c r="AD45" s="12"/>
      <c r="AE45" s="12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67">
        <f t="shared" si="3"/>
        <v>0</v>
      </c>
      <c r="AS45" s="67">
        <f t="shared" si="4"/>
        <v>0</v>
      </c>
      <c r="AT45" s="67">
        <f t="shared" si="0"/>
        <v>0</v>
      </c>
    </row>
    <row r="46" spans="1:46" ht="15">
      <c r="A46" s="74">
        <v>15</v>
      </c>
      <c r="B46" s="75" t="s">
        <v>130</v>
      </c>
      <c r="C46" s="76" t="s">
        <v>0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5"/>
      <c r="R46" s="44"/>
      <c r="S46" s="44"/>
      <c r="T46" s="44"/>
      <c r="U46" s="44"/>
      <c r="V46" s="44"/>
      <c r="W46" s="45"/>
      <c r="X46" s="44"/>
      <c r="Y46" s="44"/>
      <c r="Z46" s="44"/>
      <c r="AA46" s="44"/>
      <c r="AB46" s="44"/>
      <c r="AC46" s="44"/>
      <c r="AD46" s="12"/>
      <c r="AE46" s="12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78">
        <f>AR47+AR48+AR49+AR50+AR52+AR53+AR51</f>
        <v>0</v>
      </c>
      <c r="AS46" s="78">
        <f>AS47+AS48+AS49+AS50+AS52+AS53+AS51</f>
        <v>0</v>
      </c>
      <c r="AT46" s="78">
        <f>AT47+AT48+AT49+AT50+AT52+AT53+AT51</f>
        <v>0</v>
      </c>
    </row>
    <row r="47" spans="1:46" ht="15">
      <c r="A47" s="23"/>
      <c r="B47" s="24" t="s">
        <v>28</v>
      </c>
      <c r="C47" s="25" t="s">
        <v>0</v>
      </c>
      <c r="D47" s="44">
        <v>0.105</v>
      </c>
      <c r="E47" s="44">
        <v>0.126</v>
      </c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  <c r="R47" s="44"/>
      <c r="S47" s="44"/>
      <c r="T47" s="44"/>
      <c r="U47" s="44"/>
      <c r="V47" s="44"/>
      <c r="W47" s="45"/>
      <c r="X47" s="44"/>
      <c r="Y47" s="44"/>
      <c r="Z47" s="44"/>
      <c r="AA47" s="44"/>
      <c r="AB47" s="44"/>
      <c r="AC47" s="44"/>
      <c r="AD47" s="12"/>
      <c r="AE47" s="12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6">
        <f>(AF47+AB47+Z47+X47+T47+R47+P47+N47+L47+J47+H47+F47+D47+V47+AD47+AH47+AJ47+AL47+AP47)*$AR$3</f>
        <v>0</v>
      </c>
      <c r="AS47" s="46">
        <f>(AG47+AC47+AA47+Y47+U47+S47+Q47+O47+M47+K47+I47+G47+E47+W47+AE47+AI47+AK47+AM47+AO47+AQ47)*$AS$3</f>
        <v>0</v>
      </c>
      <c r="AT47" s="47">
        <f t="shared" si="0"/>
        <v>0</v>
      </c>
    </row>
    <row r="48" spans="1:46" ht="15">
      <c r="A48" s="23"/>
      <c r="B48" s="24" t="s">
        <v>13</v>
      </c>
      <c r="C48" s="25" t="s">
        <v>0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/>
      <c r="R48" s="44"/>
      <c r="S48" s="44"/>
      <c r="T48" s="44"/>
      <c r="U48" s="44"/>
      <c r="V48" s="44">
        <v>0.155</v>
      </c>
      <c r="W48" s="45">
        <v>0.185</v>
      </c>
      <c r="X48" s="44"/>
      <c r="Y48" s="44"/>
      <c r="Z48" s="44"/>
      <c r="AA48" s="44"/>
      <c r="AB48" s="44"/>
      <c r="AC48" s="44"/>
      <c r="AD48" s="12"/>
      <c r="AE48" s="12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6">
        <f aca="true" t="shared" si="5" ref="AR48:AR53">(AF48+AB48+Z48+X48+T48+R48+P48+N48+L48+J48+H48+F48+D48+V48+AD48+AH48+AJ48+AL48+AP48)*$AR$3</f>
        <v>0</v>
      </c>
      <c r="AS48" s="46">
        <f aca="true" t="shared" si="6" ref="AS48:AS53">(AG48+AC48+AA48+Y48+U48+S48+Q48+O48+M48+K48+I48+G48+E48+W48+AE48+AI48+AK48+AM48+AO48+AQ48)*$AS$3</f>
        <v>0</v>
      </c>
      <c r="AT48" s="47">
        <f t="shared" si="0"/>
        <v>0</v>
      </c>
    </row>
    <row r="49" spans="1:46" ht="15" hidden="1">
      <c r="A49" s="23"/>
      <c r="B49" s="24" t="s">
        <v>14</v>
      </c>
      <c r="C49" s="25" t="s">
        <v>0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5"/>
      <c r="R49" s="44"/>
      <c r="S49" s="44"/>
      <c r="T49" s="44"/>
      <c r="U49" s="44"/>
      <c r="V49" s="44"/>
      <c r="W49" s="45"/>
      <c r="X49" s="44"/>
      <c r="Y49" s="44"/>
      <c r="Z49" s="44"/>
      <c r="AA49" s="44"/>
      <c r="AB49" s="44"/>
      <c r="AC49" s="44"/>
      <c r="AD49" s="12"/>
      <c r="AE49" s="12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6">
        <f t="shared" si="5"/>
        <v>0</v>
      </c>
      <c r="AS49" s="46">
        <f t="shared" si="6"/>
        <v>0</v>
      </c>
      <c r="AT49" s="47">
        <f t="shared" si="0"/>
        <v>0</v>
      </c>
    </row>
    <row r="50" spans="1:46" ht="15" hidden="1">
      <c r="A50" s="23"/>
      <c r="B50" s="24" t="s">
        <v>94</v>
      </c>
      <c r="C50" s="25" t="s">
        <v>0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5"/>
      <c r="R50" s="44"/>
      <c r="S50" s="44"/>
      <c r="T50" s="44"/>
      <c r="U50" s="44"/>
      <c r="V50" s="44"/>
      <c r="W50" s="45"/>
      <c r="X50" s="44"/>
      <c r="Y50" s="44"/>
      <c r="Z50" s="44"/>
      <c r="AA50" s="44"/>
      <c r="AB50" s="44"/>
      <c r="AC50" s="44"/>
      <c r="AD50" s="12"/>
      <c r="AE50" s="12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6">
        <f t="shared" si="5"/>
        <v>0</v>
      </c>
      <c r="AS50" s="46">
        <f t="shared" si="6"/>
        <v>0</v>
      </c>
      <c r="AT50" s="47">
        <f t="shared" si="0"/>
        <v>0</v>
      </c>
    </row>
    <row r="51" spans="1:46" ht="15" hidden="1">
      <c r="A51" s="23"/>
      <c r="B51" s="24" t="s">
        <v>172</v>
      </c>
      <c r="C51" s="25" t="s">
        <v>0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5"/>
      <c r="R51" s="44"/>
      <c r="S51" s="44"/>
      <c r="T51" s="44"/>
      <c r="U51" s="44"/>
      <c r="V51" s="44"/>
      <c r="W51" s="45"/>
      <c r="X51" s="44"/>
      <c r="Y51" s="44"/>
      <c r="Z51" s="44"/>
      <c r="AA51" s="44"/>
      <c r="AB51" s="44"/>
      <c r="AC51" s="44"/>
      <c r="AD51" s="12"/>
      <c r="AE51" s="12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6">
        <f t="shared" si="5"/>
        <v>0</v>
      </c>
      <c r="AS51" s="46">
        <f t="shared" si="6"/>
        <v>0</v>
      </c>
      <c r="AT51" s="47">
        <f t="shared" si="0"/>
        <v>0</v>
      </c>
    </row>
    <row r="52" spans="1:46" ht="15" hidden="1">
      <c r="A52" s="23"/>
      <c r="B52" s="24" t="s">
        <v>103</v>
      </c>
      <c r="C52" s="25" t="s">
        <v>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5"/>
      <c r="R52" s="44"/>
      <c r="S52" s="44"/>
      <c r="T52" s="44"/>
      <c r="U52" s="44"/>
      <c r="V52" s="44"/>
      <c r="W52" s="45"/>
      <c r="X52" s="44"/>
      <c r="Y52" s="44"/>
      <c r="Z52" s="44"/>
      <c r="AA52" s="44"/>
      <c r="AB52" s="44"/>
      <c r="AC52" s="44"/>
      <c r="AD52" s="12"/>
      <c r="AE52" s="12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6">
        <f t="shared" si="5"/>
        <v>0</v>
      </c>
      <c r="AS52" s="46">
        <f t="shared" si="6"/>
        <v>0</v>
      </c>
      <c r="AT52" s="47">
        <f t="shared" si="0"/>
        <v>0</v>
      </c>
    </row>
    <row r="53" spans="1:46" ht="15" hidden="1">
      <c r="A53" s="23"/>
      <c r="B53" s="26" t="s">
        <v>29</v>
      </c>
      <c r="C53" s="25" t="s">
        <v>0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5"/>
      <c r="R53" s="44"/>
      <c r="S53" s="44"/>
      <c r="T53" s="44"/>
      <c r="U53" s="44"/>
      <c r="V53" s="44"/>
      <c r="W53" s="45"/>
      <c r="X53" s="44"/>
      <c r="Y53" s="44"/>
      <c r="Z53" s="44"/>
      <c r="AA53" s="44"/>
      <c r="AB53" s="44"/>
      <c r="AC53" s="44"/>
      <c r="AD53" s="12"/>
      <c r="AE53" s="12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6">
        <f t="shared" si="5"/>
        <v>0</v>
      </c>
      <c r="AS53" s="46">
        <f t="shared" si="6"/>
        <v>0</v>
      </c>
      <c r="AT53" s="47">
        <f t="shared" si="0"/>
        <v>0</v>
      </c>
    </row>
    <row r="54" spans="1:46" ht="15">
      <c r="A54" s="74">
        <v>16</v>
      </c>
      <c r="B54" s="76" t="s">
        <v>131</v>
      </c>
      <c r="C54" s="76" t="s">
        <v>0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5"/>
      <c r="R54" s="44"/>
      <c r="S54" s="44"/>
      <c r="T54" s="44"/>
      <c r="U54" s="44"/>
      <c r="V54" s="44"/>
      <c r="W54" s="45"/>
      <c r="X54" s="44"/>
      <c r="Y54" s="44"/>
      <c r="Z54" s="44">
        <v>0.0417</v>
      </c>
      <c r="AA54" s="44">
        <v>0.04806</v>
      </c>
      <c r="AB54" s="44"/>
      <c r="AC54" s="44"/>
      <c r="AD54" s="12"/>
      <c r="AE54" s="12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67">
        <f>(AF54+AB54+Z54+X54+T54+R54+P54+N54+L54+J54+H54+F54+D54+V54+AD54+AH54+AJ54+AL54+AP54)*$AR$3</f>
        <v>0</v>
      </c>
      <c r="AS54" s="67">
        <f>(AG54+AC54+AA54+Y54+U54+S54+Q54+O54+M54+K54+I54+G54+E54+W54+AE54+AI54+AK54+AM54+AO54+AQ54)*$AS$3</f>
        <v>0</v>
      </c>
      <c r="AT54" s="67">
        <f t="shared" si="0"/>
        <v>0</v>
      </c>
    </row>
    <row r="55" spans="1:46" ht="15">
      <c r="A55" s="74">
        <v>17</v>
      </c>
      <c r="B55" s="76" t="s">
        <v>132</v>
      </c>
      <c r="C55" s="76" t="s">
        <v>0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5"/>
      <c r="R55" s="44"/>
      <c r="S55" s="44"/>
      <c r="T55" s="44"/>
      <c r="U55" s="44"/>
      <c r="V55" s="44"/>
      <c r="W55" s="45"/>
      <c r="X55" s="44"/>
      <c r="Y55" s="44"/>
      <c r="Z55" s="44"/>
      <c r="AA55" s="44"/>
      <c r="AB55" s="44"/>
      <c r="AC55" s="44"/>
      <c r="AD55" s="12"/>
      <c r="AE55" s="12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67">
        <f>(AF55+AB55+Z55+X55+T55+R55+P55+N55+L55+J55+H55+F55+D55+V55+AD55+AH55+AJ55+AL55+AP55)*$AR$3</f>
        <v>0</v>
      </c>
      <c r="AS55" s="67">
        <f>(AG55+AC55+AA55+Y55+U55+S55+Q55+O55+M55+K55+I55+G55+E55+W55+AE55+AI55+AK55+AM55+AO55+AQ55)*$AS$3</f>
        <v>0</v>
      </c>
      <c r="AT55" s="67">
        <f t="shared" si="0"/>
        <v>0</v>
      </c>
    </row>
    <row r="56" spans="1:46" ht="15">
      <c r="A56" s="74">
        <v>18</v>
      </c>
      <c r="B56" s="76" t="s">
        <v>49</v>
      </c>
      <c r="C56" s="76" t="s">
        <v>0</v>
      </c>
      <c r="D56" s="44"/>
      <c r="E56" s="44"/>
      <c r="F56" s="44">
        <v>0.0004</v>
      </c>
      <c r="G56" s="44">
        <v>0.00045</v>
      </c>
      <c r="H56" s="44"/>
      <c r="I56" s="44"/>
      <c r="J56" s="44"/>
      <c r="K56" s="44"/>
      <c r="L56" s="44"/>
      <c r="M56" s="44"/>
      <c r="N56" s="44"/>
      <c r="O56" s="44"/>
      <c r="P56" s="44"/>
      <c r="Q56" s="45"/>
      <c r="R56" s="44"/>
      <c r="S56" s="44"/>
      <c r="T56" s="44"/>
      <c r="U56" s="44"/>
      <c r="V56" s="44"/>
      <c r="W56" s="45"/>
      <c r="X56" s="44"/>
      <c r="Y56" s="44"/>
      <c r="Z56" s="44"/>
      <c r="AA56" s="44"/>
      <c r="AB56" s="44">
        <v>0.0004</v>
      </c>
      <c r="AC56" s="44">
        <v>0.00045</v>
      </c>
      <c r="AD56" s="12"/>
      <c r="AE56" s="12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67">
        <f>(AF56+AB56+Z56+X56+T56+R56+P56+N56+L56+J56+H56+F56+D56+V56+AD56+AH56+AJ56+AL56+AP56)*$AR$3</f>
        <v>0</v>
      </c>
      <c r="AS56" s="67">
        <f>(AG56+AC56+AA56+Y56+U56+S56+Q56+O56+M56+K56+I56+G56+E56+W56+AE56+AI56+AK56+AM56+AO56+AQ56)*$AS$3</f>
        <v>0</v>
      </c>
      <c r="AT56" s="67">
        <f t="shared" si="0"/>
        <v>0</v>
      </c>
    </row>
    <row r="57" spans="1:46" ht="15">
      <c r="A57" s="74">
        <v>19</v>
      </c>
      <c r="B57" s="76" t="s">
        <v>10</v>
      </c>
      <c r="C57" s="76" t="s">
        <v>0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5"/>
      <c r="R57" s="44"/>
      <c r="S57" s="44"/>
      <c r="T57" s="44"/>
      <c r="U57" s="44"/>
      <c r="V57" s="44"/>
      <c r="W57" s="45"/>
      <c r="X57" s="44"/>
      <c r="Y57" s="44"/>
      <c r="Z57" s="44"/>
      <c r="AA57" s="44"/>
      <c r="AB57" s="44"/>
      <c r="AC57" s="44"/>
      <c r="AD57" s="12"/>
      <c r="AE57" s="12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67">
        <f>(AF57+AB57+Z57+X57+T57+R57+P57+N57+L57+J57+H57+F57+D57+V57+AD57+AH57+AJ57+AL57+AP57)*$AR$3</f>
        <v>0</v>
      </c>
      <c r="AS57" s="67">
        <f>(AG57+AC57+AA57+Y57+U57+S57+Q57+O57+M57+K57+I57+G57+E57+W57+AE57+AI57+AK57+AM57+AO57+AQ57)*$AS$3</f>
        <v>0</v>
      </c>
      <c r="AT57" s="67">
        <f t="shared" si="0"/>
        <v>0</v>
      </c>
    </row>
    <row r="58" spans="1:46" ht="15">
      <c r="A58" s="74">
        <v>20</v>
      </c>
      <c r="B58" s="76" t="s">
        <v>17</v>
      </c>
      <c r="C58" s="76" t="s">
        <v>0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5"/>
      <c r="R58" s="44"/>
      <c r="S58" s="44"/>
      <c r="T58" s="44"/>
      <c r="U58" s="44"/>
      <c r="V58" s="44"/>
      <c r="W58" s="45"/>
      <c r="X58" s="44"/>
      <c r="Y58" s="44"/>
      <c r="Z58" s="44"/>
      <c r="AA58" s="44"/>
      <c r="AB58" s="44"/>
      <c r="AC58" s="44"/>
      <c r="AD58" s="12"/>
      <c r="AE58" s="12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67">
        <f>(AF58+AB58+Z58+X58+T58+R58+P58+N58+L58+J58+H58+F58+D58+V58+AD58+AH58+AJ58+AL58+AP58)*$AR$3</f>
        <v>0</v>
      </c>
      <c r="AS58" s="67">
        <f>(AG58+AC58+AA58+Y58+U58+S58+Q58+O58+M58+K58+I58+G58+E58+W58+AE58+AI58+AK58+AM58+AO58+AQ58)*$AS$3</f>
        <v>0</v>
      </c>
      <c r="AT58" s="67">
        <f t="shared" si="0"/>
        <v>0</v>
      </c>
    </row>
    <row r="59" spans="1:46" ht="15">
      <c r="A59" s="74">
        <v>21</v>
      </c>
      <c r="B59" s="79" t="s">
        <v>133</v>
      </c>
      <c r="C59" s="76" t="s">
        <v>0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5"/>
      <c r="R59" s="44"/>
      <c r="S59" s="44"/>
      <c r="T59" s="44"/>
      <c r="U59" s="44"/>
      <c r="V59" s="44"/>
      <c r="W59" s="45"/>
      <c r="X59" s="44"/>
      <c r="Y59" s="44"/>
      <c r="Z59" s="44"/>
      <c r="AA59" s="44"/>
      <c r="AB59" s="44"/>
      <c r="AC59" s="44"/>
      <c r="AD59" s="12"/>
      <c r="AE59" s="12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78">
        <f>AR60+AR61+AR62+AR63+AR64+AR65+AR66+AR67</f>
        <v>0</v>
      </c>
      <c r="AS59" s="78">
        <f>AS60+AS61+AS62+AS63+AS64+AS65+AS66+AS67</f>
        <v>0</v>
      </c>
      <c r="AT59" s="78">
        <f>AT60+AT61+AT62+AT63+AT64+AT65+AT66+AT67</f>
        <v>0</v>
      </c>
    </row>
    <row r="60" spans="1:46" ht="15">
      <c r="A60" s="23"/>
      <c r="B60" s="24" t="s">
        <v>1</v>
      </c>
      <c r="C60" s="25" t="s">
        <v>0</v>
      </c>
      <c r="D60" s="44"/>
      <c r="E60" s="44"/>
      <c r="F60" s="44"/>
      <c r="G60" s="44"/>
      <c r="H60" s="44"/>
      <c r="I60" s="44"/>
      <c r="J60" s="44"/>
      <c r="K60" s="44"/>
      <c r="L60" s="44">
        <v>0.01</v>
      </c>
      <c r="M60" s="44">
        <v>0.0149</v>
      </c>
      <c r="N60" s="44"/>
      <c r="O60" s="44"/>
      <c r="P60" s="44"/>
      <c r="Q60" s="45"/>
      <c r="R60" s="44"/>
      <c r="S60" s="44"/>
      <c r="T60" s="44"/>
      <c r="U60" s="44"/>
      <c r="V60" s="44"/>
      <c r="W60" s="45"/>
      <c r="X60" s="44"/>
      <c r="Y60" s="44"/>
      <c r="Z60" s="44"/>
      <c r="AA60" s="44"/>
      <c r="AB60" s="44"/>
      <c r="AC60" s="44"/>
      <c r="AD60" s="12"/>
      <c r="AE60" s="12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6">
        <f>(AF60+AB60+Z60+X60+T60+R60+P60+N60+L60+J60+H60+F60+D60+V60+AD60+AH60+AJ60+AL60+AP60)*$AR$3</f>
        <v>0</v>
      </c>
      <c r="AS60" s="46">
        <f>(AG60+AC60+AA60+Y60+U60+S60+Q60+O60+M60+K60+I60+G60+E60+W60+AE60+AI60+AK60+AM60+AO60+AQ60)*$AS$3</f>
        <v>0</v>
      </c>
      <c r="AT60" s="47">
        <f t="shared" si="0"/>
        <v>0</v>
      </c>
    </row>
    <row r="61" spans="1:46" ht="15">
      <c r="A61" s="23"/>
      <c r="B61" s="26" t="s">
        <v>3</v>
      </c>
      <c r="C61" s="25" t="s">
        <v>0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5"/>
      <c r="R61" s="44"/>
      <c r="S61" s="44"/>
      <c r="T61" s="44"/>
      <c r="U61" s="44"/>
      <c r="V61" s="44"/>
      <c r="W61" s="45"/>
      <c r="X61" s="44"/>
      <c r="Y61" s="44"/>
      <c r="Z61" s="44"/>
      <c r="AA61" s="44"/>
      <c r="AB61" s="44"/>
      <c r="AC61" s="44"/>
      <c r="AD61" s="12"/>
      <c r="AE61" s="12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6">
        <f aca="true" t="shared" si="7" ref="AR61:AR67">(AF61+AB61+Z61+X61+T61+R61+P61+N61+L61+J61+H61+F61+D61+V61+AD61+AH61+AJ61+AL61+AP61)*$AR$3</f>
        <v>0</v>
      </c>
      <c r="AS61" s="46">
        <f aca="true" t="shared" si="8" ref="AS61:AS67">(AG61+AC61+AA61+Y61+U61+S61+Q61+O61+M61+K61+I61+G61+E61+W61+AE61+AI61+AK61+AM61+AO61+AQ61)*$AS$3</f>
        <v>0</v>
      </c>
      <c r="AT61" s="47">
        <f t="shared" si="0"/>
        <v>0</v>
      </c>
    </row>
    <row r="62" spans="1:46" ht="15">
      <c r="A62" s="23"/>
      <c r="B62" s="26" t="s">
        <v>93</v>
      </c>
      <c r="C62" s="25" t="s">
        <v>0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5"/>
      <c r="R62" s="44"/>
      <c r="S62" s="44"/>
      <c r="T62" s="44"/>
      <c r="U62" s="44"/>
      <c r="V62" s="44"/>
      <c r="W62" s="45"/>
      <c r="X62" s="44"/>
      <c r="Y62" s="44"/>
      <c r="Z62" s="44"/>
      <c r="AA62" s="44"/>
      <c r="AB62" s="44"/>
      <c r="AC62" s="44"/>
      <c r="AD62" s="12"/>
      <c r="AE62" s="12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6">
        <f t="shared" si="7"/>
        <v>0</v>
      </c>
      <c r="AS62" s="46">
        <f t="shared" si="8"/>
        <v>0</v>
      </c>
      <c r="AT62" s="47">
        <f t="shared" si="0"/>
        <v>0</v>
      </c>
    </row>
    <row r="63" spans="1:46" ht="15">
      <c r="A63" s="23"/>
      <c r="B63" s="24" t="s">
        <v>21</v>
      </c>
      <c r="C63" s="25" t="s">
        <v>0</v>
      </c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5"/>
      <c r="R63" s="44"/>
      <c r="S63" s="44"/>
      <c r="T63" s="44"/>
      <c r="U63" s="44"/>
      <c r="V63" s="44"/>
      <c r="W63" s="45"/>
      <c r="X63" s="44"/>
      <c r="Y63" s="44"/>
      <c r="Z63" s="44"/>
      <c r="AA63" s="44"/>
      <c r="AB63" s="44"/>
      <c r="AC63" s="44"/>
      <c r="AD63" s="12"/>
      <c r="AE63" s="12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6">
        <f t="shared" si="7"/>
        <v>0</v>
      </c>
      <c r="AS63" s="46">
        <f t="shared" si="8"/>
        <v>0</v>
      </c>
      <c r="AT63" s="47">
        <f t="shared" si="0"/>
        <v>0</v>
      </c>
    </row>
    <row r="64" spans="1:46" ht="15">
      <c r="A64" s="23"/>
      <c r="B64" s="24" t="s">
        <v>51</v>
      </c>
      <c r="C64" s="25" t="s">
        <v>0</v>
      </c>
      <c r="D64" s="44"/>
      <c r="E64" s="44"/>
      <c r="F64" s="44"/>
      <c r="G64" s="44"/>
      <c r="H64" s="44"/>
      <c r="I64" s="44"/>
      <c r="J64" s="44">
        <v>0.1083</v>
      </c>
      <c r="K64" s="44">
        <v>0.114</v>
      </c>
      <c r="L64" s="44"/>
      <c r="M64" s="44"/>
      <c r="N64" s="44"/>
      <c r="O64" s="44"/>
      <c r="P64" s="44"/>
      <c r="Q64" s="45"/>
      <c r="R64" s="44"/>
      <c r="S64" s="44"/>
      <c r="T64" s="44"/>
      <c r="U64" s="44"/>
      <c r="V64" s="44"/>
      <c r="W64" s="45"/>
      <c r="X64" s="44"/>
      <c r="Y64" s="44"/>
      <c r="Z64" s="44"/>
      <c r="AA64" s="44"/>
      <c r="AB64" s="44"/>
      <c r="AC64" s="44"/>
      <c r="AD64" s="12"/>
      <c r="AE64" s="12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6">
        <f t="shared" si="7"/>
        <v>0</v>
      </c>
      <c r="AS64" s="46">
        <f t="shared" si="8"/>
        <v>0</v>
      </c>
      <c r="AT64" s="47">
        <f t="shared" si="0"/>
        <v>0</v>
      </c>
    </row>
    <row r="65" spans="1:46" ht="15">
      <c r="A65" s="23"/>
      <c r="B65" s="59" t="s">
        <v>115</v>
      </c>
      <c r="C65" s="25" t="s">
        <v>0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5"/>
      <c r="R65" s="44"/>
      <c r="S65" s="44"/>
      <c r="T65" s="44"/>
      <c r="U65" s="44"/>
      <c r="V65" s="44"/>
      <c r="W65" s="45"/>
      <c r="X65" s="44"/>
      <c r="Y65" s="44"/>
      <c r="Z65" s="44"/>
      <c r="AA65" s="44"/>
      <c r="AB65" s="44"/>
      <c r="AC65" s="44"/>
      <c r="AD65" s="12"/>
      <c r="AE65" s="12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6">
        <f t="shared" si="7"/>
        <v>0</v>
      </c>
      <c r="AS65" s="46">
        <f t="shared" si="8"/>
        <v>0</v>
      </c>
      <c r="AT65" s="47">
        <f t="shared" si="0"/>
        <v>0</v>
      </c>
    </row>
    <row r="66" spans="1:46" ht="15">
      <c r="A66" s="23"/>
      <c r="B66" s="24" t="s">
        <v>54</v>
      </c>
      <c r="C66" s="25" t="s">
        <v>0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5"/>
      <c r="R66" s="44"/>
      <c r="S66" s="44"/>
      <c r="T66" s="44"/>
      <c r="U66" s="44"/>
      <c r="V66" s="44"/>
      <c r="W66" s="45"/>
      <c r="X66" s="44"/>
      <c r="Y66" s="44"/>
      <c r="Z66" s="44"/>
      <c r="AA66" s="44"/>
      <c r="AB66" s="44"/>
      <c r="AC66" s="44"/>
      <c r="AD66" s="12"/>
      <c r="AE66" s="12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6">
        <f t="shared" si="7"/>
        <v>0</v>
      </c>
      <c r="AS66" s="46">
        <f t="shared" si="8"/>
        <v>0</v>
      </c>
      <c r="AT66" s="47">
        <f t="shared" si="0"/>
        <v>0</v>
      </c>
    </row>
    <row r="67" spans="1:46" ht="15">
      <c r="A67" s="23"/>
      <c r="B67" s="28" t="s">
        <v>166</v>
      </c>
      <c r="C67" s="25" t="s">
        <v>0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5"/>
      <c r="R67" s="44"/>
      <c r="S67" s="44"/>
      <c r="T67" s="44"/>
      <c r="U67" s="44"/>
      <c r="V67" s="44"/>
      <c r="W67" s="45"/>
      <c r="X67" s="44"/>
      <c r="Y67" s="44"/>
      <c r="Z67" s="44"/>
      <c r="AA67" s="44"/>
      <c r="AB67" s="44"/>
      <c r="AC67" s="44"/>
      <c r="AD67" s="12"/>
      <c r="AE67" s="12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6">
        <f t="shared" si="7"/>
        <v>0</v>
      </c>
      <c r="AS67" s="46">
        <f t="shared" si="8"/>
        <v>0</v>
      </c>
      <c r="AT67" s="47">
        <f t="shared" si="0"/>
        <v>0</v>
      </c>
    </row>
    <row r="68" spans="1:46" ht="15">
      <c r="A68" s="74">
        <v>22</v>
      </c>
      <c r="B68" s="79" t="s">
        <v>134</v>
      </c>
      <c r="C68" s="76" t="s">
        <v>0</v>
      </c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5"/>
      <c r="R68" s="44"/>
      <c r="S68" s="44"/>
      <c r="T68" s="44"/>
      <c r="U68" s="44"/>
      <c r="V68" s="44"/>
      <c r="W68" s="45"/>
      <c r="X68" s="44"/>
      <c r="Y68" s="44"/>
      <c r="Z68" s="44"/>
      <c r="AA68" s="44"/>
      <c r="AB68" s="44"/>
      <c r="AC68" s="44"/>
      <c r="AD68" s="12"/>
      <c r="AE68" s="12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78">
        <f>AR69+AR70+AR71+AR72+AR73+AR74+AR76</f>
        <v>0</v>
      </c>
      <c r="AS68" s="78">
        <f>AS69+AS70+AS71+AS72+AS73+AS74+AS76</f>
        <v>0</v>
      </c>
      <c r="AT68" s="78">
        <f>AT69+AT70+AT71+AT72+AT73+AT74+AT76</f>
        <v>0</v>
      </c>
    </row>
    <row r="69" spans="1:46" ht="15" hidden="1">
      <c r="A69" s="23"/>
      <c r="B69" s="26" t="s">
        <v>152</v>
      </c>
      <c r="C69" s="25" t="s">
        <v>0</v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5"/>
      <c r="R69" s="44"/>
      <c r="S69" s="44"/>
      <c r="T69" s="44"/>
      <c r="U69" s="44"/>
      <c r="V69" s="44"/>
      <c r="W69" s="45"/>
      <c r="X69" s="44"/>
      <c r="Y69" s="44"/>
      <c r="Z69" s="44"/>
      <c r="AA69" s="44"/>
      <c r="AB69" s="44"/>
      <c r="AC69" s="44"/>
      <c r="AD69" s="12"/>
      <c r="AE69" s="12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6">
        <f>(AF69+AB69+Z69+X69+T69+R69+P69+N69+L69+J69+H69+F69+D69+V69+AD69+AH69+AJ69+AL69+AP69)*$AR$3</f>
        <v>0</v>
      </c>
      <c r="AS69" s="46">
        <f>(AG69+AC69+AA69+Y69+U69+S69+Q69+O69+M69+K69+I69+G69+E69+W69+AE69+AI69+AK69+AM69+AO69+AQ69)*$AS$3</f>
        <v>0</v>
      </c>
      <c r="AT69" s="47">
        <f t="shared" si="0"/>
        <v>0</v>
      </c>
    </row>
    <row r="70" spans="1:46" ht="15" hidden="1">
      <c r="A70" s="23"/>
      <c r="B70" s="26" t="s">
        <v>9</v>
      </c>
      <c r="C70" s="25" t="s">
        <v>0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5"/>
      <c r="R70" s="44"/>
      <c r="S70" s="44"/>
      <c r="T70" s="44"/>
      <c r="U70" s="44"/>
      <c r="V70" s="44"/>
      <c r="W70" s="45"/>
      <c r="X70" s="44"/>
      <c r="Y70" s="44"/>
      <c r="Z70" s="44"/>
      <c r="AA70" s="44"/>
      <c r="AB70" s="44"/>
      <c r="AC70" s="44"/>
      <c r="AD70" s="12"/>
      <c r="AE70" s="12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6">
        <f aca="true" t="shared" si="9" ref="AR70:AR75">(AF70+AB70+Z70+X70+T70+R70+P70+N70+L70+J70+H70+F70+D70+V70+AD70+AH70+AJ70+AL70+AP70)*$AR$3</f>
        <v>0</v>
      </c>
      <c r="AS70" s="46">
        <f aca="true" t="shared" si="10" ref="AS70:AS75">(AG70+AC70+AA70+Y70+U70+S70+Q70+O70+M70+K70+I70+G70+E70+W70+AE70+AI70+AK70+AM70+AO70+AQ70)*$AS$3</f>
        <v>0</v>
      </c>
      <c r="AT70" s="47">
        <f t="shared" si="0"/>
        <v>0</v>
      </c>
    </row>
    <row r="71" spans="1:46" ht="15" hidden="1">
      <c r="A71" s="23"/>
      <c r="B71" s="26" t="s">
        <v>61</v>
      </c>
      <c r="C71" s="25" t="s">
        <v>0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5"/>
      <c r="R71" s="44"/>
      <c r="S71" s="44"/>
      <c r="T71" s="44"/>
      <c r="U71" s="44"/>
      <c r="V71" s="44"/>
      <c r="W71" s="45"/>
      <c r="X71" s="44"/>
      <c r="Y71" s="44"/>
      <c r="Z71" s="44"/>
      <c r="AA71" s="44"/>
      <c r="AB71" s="44"/>
      <c r="AC71" s="44"/>
      <c r="AD71" s="12"/>
      <c r="AE71" s="12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6">
        <f t="shared" si="9"/>
        <v>0</v>
      </c>
      <c r="AS71" s="46">
        <f t="shared" si="10"/>
        <v>0</v>
      </c>
      <c r="AT71" s="47">
        <f t="shared" si="0"/>
        <v>0</v>
      </c>
    </row>
    <row r="72" spans="1:46" ht="15" hidden="1">
      <c r="A72" s="23"/>
      <c r="B72" s="24" t="s">
        <v>47</v>
      </c>
      <c r="C72" s="25" t="s">
        <v>0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5"/>
      <c r="R72" s="44"/>
      <c r="S72" s="44"/>
      <c r="T72" s="44"/>
      <c r="U72" s="44"/>
      <c r="V72" s="44"/>
      <c r="W72" s="45"/>
      <c r="X72" s="44"/>
      <c r="Y72" s="44"/>
      <c r="Z72" s="44"/>
      <c r="AA72" s="44"/>
      <c r="AB72" s="44"/>
      <c r="AC72" s="44"/>
      <c r="AD72" s="12"/>
      <c r="AE72" s="12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6">
        <f t="shared" si="9"/>
        <v>0</v>
      </c>
      <c r="AS72" s="46">
        <f t="shared" si="10"/>
        <v>0</v>
      </c>
      <c r="AT72" s="47">
        <f t="shared" si="0"/>
        <v>0</v>
      </c>
    </row>
    <row r="73" spans="1:46" ht="15" hidden="1">
      <c r="A73" s="23"/>
      <c r="B73" s="24" t="s">
        <v>50</v>
      </c>
      <c r="C73" s="25" t="s">
        <v>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5"/>
      <c r="R73" s="44"/>
      <c r="S73" s="44"/>
      <c r="T73" s="44"/>
      <c r="U73" s="44"/>
      <c r="V73" s="44"/>
      <c r="W73" s="45"/>
      <c r="X73" s="44"/>
      <c r="Y73" s="44"/>
      <c r="Z73" s="44"/>
      <c r="AA73" s="44"/>
      <c r="AB73" s="44"/>
      <c r="AC73" s="44"/>
      <c r="AD73" s="12"/>
      <c r="AE73" s="12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6">
        <f t="shared" si="9"/>
        <v>0</v>
      </c>
      <c r="AS73" s="46">
        <f t="shared" si="10"/>
        <v>0</v>
      </c>
      <c r="AT73" s="47">
        <f aca="true" t="shared" si="11" ref="AT73:AT109">AS73+AR73</f>
        <v>0</v>
      </c>
    </row>
    <row r="74" spans="1:46" ht="15" hidden="1">
      <c r="A74" s="23"/>
      <c r="B74" s="28" t="s">
        <v>65</v>
      </c>
      <c r="C74" s="25" t="s">
        <v>0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5"/>
      <c r="R74" s="44"/>
      <c r="S74" s="44"/>
      <c r="T74" s="44"/>
      <c r="U74" s="44"/>
      <c r="V74" s="44"/>
      <c r="W74" s="45"/>
      <c r="X74" s="44"/>
      <c r="Y74" s="44"/>
      <c r="Z74" s="44"/>
      <c r="AA74" s="44"/>
      <c r="AB74" s="44"/>
      <c r="AC74" s="44"/>
      <c r="AD74" s="12"/>
      <c r="AE74" s="12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6">
        <f t="shared" si="9"/>
        <v>0</v>
      </c>
      <c r="AS74" s="46">
        <f t="shared" si="10"/>
        <v>0</v>
      </c>
      <c r="AT74" s="47">
        <f t="shared" si="11"/>
        <v>0</v>
      </c>
    </row>
    <row r="75" spans="1:46" ht="15">
      <c r="A75" s="23"/>
      <c r="B75" s="24" t="s">
        <v>15</v>
      </c>
      <c r="C75" s="25" t="s">
        <v>0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5"/>
      <c r="R75" s="44">
        <v>0.0175</v>
      </c>
      <c r="S75" s="44">
        <v>0.021</v>
      </c>
      <c r="T75" s="44"/>
      <c r="U75" s="44"/>
      <c r="V75" s="44"/>
      <c r="W75" s="45"/>
      <c r="X75" s="44"/>
      <c r="Y75" s="44"/>
      <c r="Z75" s="44"/>
      <c r="AA75" s="44"/>
      <c r="AB75" s="44"/>
      <c r="AC75" s="44"/>
      <c r="AD75" s="12"/>
      <c r="AE75" s="12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6">
        <f t="shared" si="9"/>
        <v>0</v>
      </c>
      <c r="AS75" s="46">
        <f t="shared" si="10"/>
        <v>0</v>
      </c>
      <c r="AT75" s="47">
        <f>AS75+AR75</f>
        <v>0</v>
      </c>
    </row>
    <row r="76" spans="1:46" ht="15">
      <c r="A76" s="74">
        <v>23</v>
      </c>
      <c r="B76" s="76" t="s">
        <v>12</v>
      </c>
      <c r="C76" s="76" t="s">
        <v>0</v>
      </c>
      <c r="D76" s="44"/>
      <c r="E76" s="44"/>
      <c r="F76" s="44"/>
      <c r="G76" s="44"/>
      <c r="H76" s="44"/>
      <c r="I76" s="44"/>
      <c r="J76" s="44"/>
      <c r="K76" s="44"/>
      <c r="L76" s="93"/>
      <c r="M76" s="93"/>
      <c r="N76" s="93">
        <v>0.06</v>
      </c>
      <c r="O76" s="93">
        <v>0.0798</v>
      </c>
      <c r="P76" s="93">
        <v>0.11</v>
      </c>
      <c r="Q76" s="94">
        <v>0.138</v>
      </c>
      <c r="R76" s="44"/>
      <c r="S76" s="44"/>
      <c r="T76" s="44"/>
      <c r="U76" s="44"/>
      <c r="V76" s="44"/>
      <c r="W76" s="45"/>
      <c r="X76" s="44"/>
      <c r="Y76" s="44"/>
      <c r="Z76" s="44"/>
      <c r="AA76" s="44"/>
      <c r="AB76" s="44"/>
      <c r="AC76" s="44"/>
      <c r="AD76" s="68"/>
      <c r="AE76" s="68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67">
        <f>(AF76+AB76+Z76+X76+T76+R76+P76+N76+L76+J76+H76+F76+D76+V76+AD76+AH76+AJ76+AL76+AP76)*$AR$3</f>
        <v>0</v>
      </c>
      <c r="AS76" s="67">
        <f>(AG76+AC76+AA76+Y76+U76+S76+Q76+O76+M76+K76+I76+G76+E76+W76+AE76+AI76+AK76+AM76+AO76+AQ76)*$AS$3</f>
        <v>0</v>
      </c>
      <c r="AT76" s="67">
        <f t="shared" si="11"/>
        <v>0</v>
      </c>
    </row>
    <row r="77" spans="1:46" ht="15">
      <c r="A77" s="74">
        <v>24</v>
      </c>
      <c r="B77" s="79" t="s">
        <v>147</v>
      </c>
      <c r="C77" s="76" t="s">
        <v>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5"/>
      <c r="R77" s="44"/>
      <c r="S77" s="44"/>
      <c r="T77" s="44"/>
      <c r="U77" s="44"/>
      <c r="V77" s="44"/>
      <c r="W77" s="45"/>
      <c r="X77" s="44"/>
      <c r="Y77" s="44"/>
      <c r="Z77" s="44"/>
      <c r="AA77" s="44"/>
      <c r="AB77" s="44"/>
      <c r="AC77" s="44"/>
      <c r="AD77" s="12"/>
      <c r="AE77" s="12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78">
        <f>AR78+AR79+AR80+AR81+AR82+AR83+AR84+AR85+AR86+AR87+AR88+AR89+AR90+AR91+AR92+AR93+AR94+AR95+AR96</f>
        <v>0</v>
      </c>
      <c r="AS77" s="78">
        <f>AS78+AS79+AS80+AS81+AS82+AS83+AS84+AS85+AS86+AS87+AS88+AS89+AS90+AS91+AS92+AS93+AS94+AS95+AS96</f>
        <v>0</v>
      </c>
      <c r="AT77" s="78">
        <f>AT78+AT79+AT80+AT81+AT82+AT83+AT84+AT85+AT86+AT87+AT88+AT89+AT90+AT91+AT92+AT93+AT94+AT95+AT96</f>
        <v>0</v>
      </c>
    </row>
    <row r="78" spans="1:46" ht="15">
      <c r="A78" s="23"/>
      <c r="B78" s="24" t="s">
        <v>11</v>
      </c>
      <c r="C78" s="25" t="s">
        <v>0</v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5"/>
      <c r="R78" s="44"/>
      <c r="S78" s="44"/>
      <c r="T78" s="44"/>
      <c r="U78" s="44"/>
      <c r="V78" s="44"/>
      <c r="W78" s="45"/>
      <c r="X78" s="44"/>
      <c r="Y78" s="44"/>
      <c r="Z78" s="44"/>
      <c r="AA78" s="44"/>
      <c r="AB78" s="44"/>
      <c r="AC78" s="44"/>
      <c r="AD78" s="12"/>
      <c r="AE78" s="12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6">
        <f>(AF78+AB78+Z78+X78+T78+R78+P78+N78+L78+J78+H78+F78+D78+V78+AD78+AH78+AJ78+AL78+AP78)*$AR$3</f>
        <v>0</v>
      </c>
      <c r="AS78" s="46">
        <f>(AG78+AC78+AA78+Y78+U78+S78+Q78+O78+M78+K78+I78+G78+E78+W78+AE78+AI78+AK78+AM78+AO78+AQ78)*$AS$3</f>
        <v>0</v>
      </c>
      <c r="AT78" s="47">
        <f t="shared" si="11"/>
        <v>0</v>
      </c>
    </row>
    <row r="79" spans="1:46" ht="15">
      <c r="A79" s="23"/>
      <c r="B79" s="24" t="s">
        <v>22</v>
      </c>
      <c r="C79" s="25" t="s">
        <v>0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>
        <v>0.00893</v>
      </c>
      <c r="O79" s="44">
        <v>0.0119</v>
      </c>
      <c r="P79" s="44">
        <v>0.0119</v>
      </c>
      <c r="Q79" s="45">
        <v>0.0119</v>
      </c>
      <c r="R79" s="44"/>
      <c r="S79" s="44"/>
      <c r="T79" s="44"/>
      <c r="U79" s="44"/>
      <c r="V79" s="44"/>
      <c r="W79" s="45"/>
      <c r="X79" s="44"/>
      <c r="Y79" s="44"/>
      <c r="Z79" s="44"/>
      <c r="AA79" s="44"/>
      <c r="AB79" s="44"/>
      <c r="AC79" s="44"/>
      <c r="AD79" s="12"/>
      <c r="AE79" s="12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6">
        <f aca="true" t="shared" si="12" ref="AR79:AR96">(AF79+AB79+Z79+X79+T79+R79+P79+N79+L79+J79+H79+F79+D79+V79+AD79+AH79+AJ79+AL79+AP79)*$AR$3</f>
        <v>0</v>
      </c>
      <c r="AS79" s="46">
        <f aca="true" t="shared" si="13" ref="AS79:AS96">(AG79+AC79+AA79+Y79+U79+S79+Q79+O79+M79+K79+I79+G79+E79+W79+AE79+AI79+AK79+AM79+AO79+AQ79)*$AS$3</f>
        <v>0</v>
      </c>
      <c r="AT79" s="47">
        <f t="shared" si="11"/>
        <v>0</v>
      </c>
    </row>
    <row r="80" spans="1:46" ht="15">
      <c r="A80" s="23"/>
      <c r="B80" s="24" t="s">
        <v>30</v>
      </c>
      <c r="C80" s="25" t="s">
        <v>0</v>
      </c>
      <c r="D80" s="44"/>
      <c r="E80" s="44"/>
      <c r="F80" s="44"/>
      <c r="G80" s="44"/>
      <c r="H80" s="44"/>
      <c r="I80" s="44"/>
      <c r="J80" s="44"/>
      <c r="K80" s="44"/>
      <c r="L80" s="93">
        <v>0.04163</v>
      </c>
      <c r="M80" s="93">
        <v>0.0625</v>
      </c>
      <c r="N80" s="93">
        <v>0.00938</v>
      </c>
      <c r="O80" s="93">
        <v>0.0125</v>
      </c>
      <c r="P80" s="93">
        <v>0.015</v>
      </c>
      <c r="Q80" s="94">
        <v>0.015</v>
      </c>
      <c r="R80" s="44"/>
      <c r="S80" s="44"/>
      <c r="T80" s="44"/>
      <c r="U80" s="44"/>
      <c r="V80" s="44"/>
      <c r="W80" s="45"/>
      <c r="X80" s="44"/>
      <c r="Y80" s="44"/>
      <c r="Z80" s="44"/>
      <c r="AA80" s="44"/>
      <c r="AB80" s="44"/>
      <c r="AC80" s="44"/>
      <c r="AD80" s="12"/>
      <c r="AE80" s="12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6">
        <f t="shared" si="12"/>
        <v>0</v>
      </c>
      <c r="AS80" s="46">
        <f t="shared" si="13"/>
        <v>0</v>
      </c>
      <c r="AT80" s="47">
        <f t="shared" si="11"/>
        <v>0</v>
      </c>
    </row>
    <row r="81" spans="1:46" ht="15" hidden="1">
      <c r="A81" s="23"/>
      <c r="B81" s="24" t="s">
        <v>40</v>
      </c>
      <c r="C81" s="25" t="s">
        <v>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5"/>
      <c r="R81" s="44"/>
      <c r="S81" s="44"/>
      <c r="T81" s="44"/>
      <c r="U81" s="44"/>
      <c r="V81" s="44"/>
      <c r="W81" s="45"/>
      <c r="X81" s="44"/>
      <c r="Y81" s="44"/>
      <c r="Z81" s="44"/>
      <c r="AA81" s="44"/>
      <c r="AB81" s="44"/>
      <c r="AC81" s="44"/>
      <c r="AD81" s="12"/>
      <c r="AE81" s="12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6">
        <f t="shared" si="12"/>
        <v>0</v>
      </c>
      <c r="AS81" s="46">
        <f t="shared" si="13"/>
        <v>0</v>
      </c>
      <c r="AT81" s="47">
        <f t="shared" si="11"/>
        <v>0</v>
      </c>
    </row>
    <row r="82" spans="1:46" ht="15" hidden="1">
      <c r="A82" s="23"/>
      <c r="B82" s="24" t="s">
        <v>32</v>
      </c>
      <c r="C82" s="25" t="s">
        <v>0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5"/>
      <c r="R82" s="44"/>
      <c r="S82" s="44"/>
      <c r="T82" s="44"/>
      <c r="U82" s="44"/>
      <c r="V82" s="44"/>
      <c r="W82" s="45"/>
      <c r="X82" s="44"/>
      <c r="Y82" s="44"/>
      <c r="Z82" s="44"/>
      <c r="AA82" s="44"/>
      <c r="AB82" s="44"/>
      <c r="AC82" s="44"/>
      <c r="AD82" s="12"/>
      <c r="AE82" s="12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6">
        <f t="shared" si="12"/>
        <v>0</v>
      </c>
      <c r="AS82" s="46">
        <f t="shared" si="13"/>
        <v>0</v>
      </c>
      <c r="AT82" s="47">
        <f t="shared" si="11"/>
        <v>0</v>
      </c>
    </row>
    <row r="83" spans="1:46" ht="15" hidden="1">
      <c r="A83" s="23"/>
      <c r="B83" s="32" t="s">
        <v>46</v>
      </c>
      <c r="C83" s="25" t="s">
        <v>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5"/>
      <c r="R83" s="44"/>
      <c r="S83" s="44"/>
      <c r="T83" s="44"/>
      <c r="U83" s="44"/>
      <c r="V83" s="44"/>
      <c r="W83" s="45"/>
      <c r="X83" s="44"/>
      <c r="Y83" s="44"/>
      <c r="Z83" s="44"/>
      <c r="AA83" s="44"/>
      <c r="AB83" s="44"/>
      <c r="AC83" s="44"/>
      <c r="AD83" s="12"/>
      <c r="AE83" s="12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6">
        <f t="shared" si="12"/>
        <v>0</v>
      </c>
      <c r="AS83" s="46">
        <f t="shared" si="13"/>
        <v>0</v>
      </c>
      <c r="AT83" s="47">
        <f t="shared" si="11"/>
        <v>0</v>
      </c>
    </row>
    <row r="84" spans="1:46" ht="15" hidden="1">
      <c r="A84" s="23"/>
      <c r="B84" s="26" t="s">
        <v>87</v>
      </c>
      <c r="C84" s="25" t="s">
        <v>0</v>
      </c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5"/>
      <c r="R84" s="44"/>
      <c r="S84" s="44"/>
      <c r="T84" s="44"/>
      <c r="U84" s="44"/>
      <c r="V84" s="44"/>
      <c r="W84" s="45"/>
      <c r="X84" s="44"/>
      <c r="Y84" s="44"/>
      <c r="Z84" s="44"/>
      <c r="AA84" s="44"/>
      <c r="AB84" s="44"/>
      <c r="AC84" s="44"/>
      <c r="AD84" s="12"/>
      <c r="AE84" s="12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6">
        <f t="shared" si="12"/>
        <v>0</v>
      </c>
      <c r="AS84" s="46">
        <f t="shared" si="13"/>
        <v>0</v>
      </c>
      <c r="AT84" s="47">
        <f t="shared" si="11"/>
        <v>0</v>
      </c>
    </row>
    <row r="85" spans="1:46" ht="15" hidden="1">
      <c r="A85" s="23"/>
      <c r="B85" s="24" t="s">
        <v>114</v>
      </c>
      <c r="C85" s="25" t="s">
        <v>0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5"/>
      <c r="R85" s="44"/>
      <c r="S85" s="44"/>
      <c r="T85" s="44"/>
      <c r="U85" s="44"/>
      <c r="V85" s="44"/>
      <c r="W85" s="45"/>
      <c r="X85" s="44"/>
      <c r="Y85" s="44"/>
      <c r="Z85" s="44"/>
      <c r="AA85" s="44"/>
      <c r="AB85" s="44"/>
      <c r="AC85" s="44"/>
      <c r="AD85" s="12"/>
      <c r="AE85" s="12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6">
        <f t="shared" si="12"/>
        <v>0</v>
      </c>
      <c r="AS85" s="46">
        <f t="shared" si="13"/>
        <v>0</v>
      </c>
      <c r="AT85" s="47">
        <f t="shared" si="11"/>
        <v>0</v>
      </c>
    </row>
    <row r="86" spans="1:46" ht="15" hidden="1">
      <c r="A86" s="23"/>
      <c r="B86" s="26" t="s">
        <v>136</v>
      </c>
      <c r="C86" s="25" t="s">
        <v>0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5"/>
      <c r="R86" s="44"/>
      <c r="S86" s="44"/>
      <c r="T86" s="44"/>
      <c r="U86" s="44"/>
      <c r="V86" s="44"/>
      <c r="W86" s="45"/>
      <c r="X86" s="44"/>
      <c r="Y86" s="44"/>
      <c r="Z86" s="44"/>
      <c r="AA86" s="44"/>
      <c r="AB86" s="44"/>
      <c r="AC86" s="44"/>
      <c r="AD86" s="12"/>
      <c r="AE86" s="12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6">
        <f t="shared" si="12"/>
        <v>0</v>
      </c>
      <c r="AS86" s="46">
        <f t="shared" si="13"/>
        <v>0</v>
      </c>
      <c r="AT86" s="47">
        <f t="shared" si="11"/>
        <v>0</v>
      </c>
    </row>
    <row r="87" spans="1:46" ht="15" hidden="1">
      <c r="A87" s="23"/>
      <c r="B87" s="26" t="s">
        <v>159</v>
      </c>
      <c r="C87" s="25" t="s">
        <v>0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5"/>
      <c r="R87" s="44"/>
      <c r="S87" s="44"/>
      <c r="T87" s="44"/>
      <c r="U87" s="44"/>
      <c r="V87" s="44"/>
      <c r="W87" s="45"/>
      <c r="X87" s="44"/>
      <c r="Y87" s="44"/>
      <c r="Z87" s="44"/>
      <c r="AA87" s="44"/>
      <c r="AB87" s="44"/>
      <c r="AC87" s="44"/>
      <c r="AD87" s="12"/>
      <c r="AE87" s="12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6">
        <f t="shared" si="12"/>
        <v>0</v>
      </c>
      <c r="AS87" s="46">
        <f t="shared" si="13"/>
        <v>0</v>
      </c>
      <c r="AT87" s="47">
        <f t="shared" si="11"/>
        <v>0</v>
      </c>
    </row>
    <row r="88" spans="1:46" ht="15" hidden="1">
      <c r="A88" s="23"/>
      <c r="B88" s="26" t="s">
        <v>85</v>
      </c>
      <c r="C88" s="25" t="s">
        <v>0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5"/>
      <c r="R88" s="44"/>
      <c r="S88" s="44"/>
      <c r="T88" s="44"/>
      <c r="U88" s="44"/>
      <c r="V88" s="44"/>
      <c r="W88" s="45"/>
      <c r="X88" s="44"/>
      <c r="Y88" s="44"/>
      <c r="Z88" s="44"/>
      <c r="AA88" s="44"/>
      <c r="AB88" s="44"/>
      <c r="AC88" s="44"/>
      <c r="AD88" s="12"/>
      <c r="AE88" s="12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6">
        <f t="shared" si="12"/>
        <v>0</v>
      </c>
      <c r="AS88" s="46">
        <f t="shared" si="13"/>
        <v>0</v>
      </c>
      <c r="AT88" s="47">
        <f t="shared" si="11"/>
        <v>0</v>
      </c>
    </row>
    <row r="89" spans="1:46" ht="15" hidden="1">
      <c r="A89" s="23"/>
      <c r="B89" s="26" t="s">
        <v>88</v>
      </c>
      <c r="C89" s="25" t="s">
        <v>0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5"/>
      <c r="R89" s="44"/>
      <c r="S89" s="44"/>
      <c r="T89" s="44"/>
      <c r="U89" s="44"/>
      <c r="V89" s="44"/>
      <c r="W89" s="45"/>
      <c r="X89" s="44"/>
      <c r="Y89" s="44"/>
      <c r="Z89" s="44"/>
      <c r="AA89" s="44"/>
      <c r="AB89" s="44"/>
      <c r="AC89" s="44"/>
      <c r="AD89" s="12"/>
      <c r="AE89" s="12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6">
        <f t="shared" si="12"/>
        <v>0</v>
      </c>
      <c r="AS89" s="46">
        <f t="shared" si="13"/>
        <v>0</v>
      </c>
      <c r="AT89" s="47">
        <f t="shared" si="11"/>
        <v>0</v>
      </c>
    </row>
    <row r="90" spans="1:46" ht="15" hidden="1">
      <c r="A90" s="23"/>
      <c r="B90" s="24" t="s">
        <v>33</v>
      </c>
      <c r="C90" s="25" t="s">
        <v>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5"/>
      <c r="R90" s="44"/>
      <c r="S90" s="44"/>
      <c r="T90" s="44"/>
      <c r="U90" s="44"/>
      <c r="V90" s="44"/>
      <c r="W90" s="45"/>
      <c r="X90" s="44"/>
      <c r="Y90" s="44"/>
      <c r="Z90" s="44"/>
      <c r="AA90" s="44"/>
      <c r="AB90" s="44"/>
      <c r="AC90" s="44"/>
      <c r="AD90" s="12"/>
      <c r="AE90" s="12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6">
        <f t="shared" si="12"/>
        <v>0</v>
      </c>
      <c r="AS90" s="46">
        <f t="shared" si="13"/>
        <v>0</v>
      </c>
      <c r="AT90" s="47">
        <f t="shared" si="11"/>
        <v>0</v>
      </c>
    </row>
    <row r="91" spans="1:46" ht="15" hidden="1">
      <c r="A91" s="23"/>
      <c r="B91" s="24" t="s">
        <v>45</v>
      </c>
      <c r="C91" s="25" t="s">
        <v>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5"/>
      <c r="R91" s="44"/>
      <c r="S91" s="44"/>
      <c r="T91" s="44"/>
      <c r="U91" s="44"/>
      <c r="V91" s="44"/>
      <c r="W91" s="45"/>
      <c r="X91" s="44"/>
      <c r="Y91" s="44"/>
      <c r="Z91" s="44"/>
      <c r="AA91" s="44"/>
      <c r="AB91" s="44"/>
      <c r="AC91" s="44"/>
      <c r="AD91" s="12"/>
      <c r="AE91" s="12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6">
        <f t="shared" si="12"/>
        <v>0</v>
      </c>
      <c r="AS91" s="46">
        <f t="shared" si="13"/>
        <v>0</v>
      </c>
      <c r="AT91" s="47">
        <f t="shared" si="11"/>
        <v>0</v>
      </c>
    </row>
    <row r="92" spans="1:46" ht="15" hidden="1">
      <c r="A92" s="23"/>
      <c r="B92" s="32" t="s">
        <v>138</v>
      </c>
      <c r="C92" s="25" t="s">
        <v>0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5"/>
      <c r="R92" s="44"/>
      <c r="S92" s="44"/>
      <c r="T92" s="44"/>
      <c r="U92" s="44"/>
      <c r="V92" s="44"/>
      <c r="W92" s="45"/>
      <c r="X92" s="44"/>
      <c r="Y92" s="44"/>
      <c r="Z92" s="44"/>
      <c r="AA92" s="44"/>
      <c r="AB92" s="44"/>
      <c r="AC92" s="44"/>
      <c r="AD92" s="12"/>
      <c r="AE92" s="12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6">
        <f t="shared" si="12"/>
        <v>0</v>
      </c>
      <c r="AS92" s="46">
        <f t="shared" si="13"/>
        <v>0</v>
      </c>
      <c r="AT92" s="47">
        <f t="shared" si="11"/>
        <v>0</v>
      </c>
    </row>
    <row r="93" spans="1:46" ht="15" hidden="1">
      <c r="A93" s="23"/>
      <c r="B93" s="32" t="s">
        <v>139</v>
      </c>
      <c r="C93" s="25" t="s">
        <v>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5"/>
      <c r="R93" s="44"/>
      <c r="S93" s="44"/>
      <c r="T93" s="44"/>
      <c r="U93" s="44"/>
      <c r="V93" s="44"/>
      <c r="W93" s="45"/>
      <c r="X93" s="44"/>
      <c r="Y93" s="44"/>
      <c r="Z93" s="44"/>
      <c r="AA93" s="44"/>
      <c r="AB93" s="44"/>
      <c r="AC93" s="44"/>
      <c r="AD93" s="12"/>
      <c r="AE93" s="12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6">
        <f t="shared" si="12"/>
        <v>0</v>
      </c>
      <c r="AS93" s="46">
        <f t="shared" si="13"/>
        <v>0</v>
      </c>
      <c r="AT93" s="47">
        <f t="shared" si="11"/>
        <v>0</v>
      </c>
    </row>
    <row r="94" spans="1:46" ht="15" hidden="1">
      <c r="A94" s="23"/>
      <c r="B94" s="32" t="s">
        <v>140</v>
      </c>
      <c r="C94" s="25" t="s">
        <v>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5"/>
      <c r="R94" s="44"/>
      <c r="S94" s="44"/>
      <c r="T94" s="44"/>
      <c r="U94" s="44"/>
      <c r="V94" s="44"/>
      <c r="W94" s="45"/>
      <c r="X94" s="44"/>
      <c r="Y94" s="44"/>
      <c r="Z94" s="44"/>
      <c r="AA94" s="44"/>
      <c r="AB94" s="44"/>
      <c r="AC94" s="44"/>
      <c r="AD94" s="12"/>
      <c r="AE94" s="12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6">
        <f t="shared" si="12"/>
        <v>0</v>
      </c>
      <c r="AS94" s="46">
        <f t="shared" si="13"/>
        <v>0</v>
      </c>
      <c r="AT94" s="47">
        <f t="shared" si="11"/>
        <v>0</v>
      </c>
    </row>
    <row r="95" spans="1:46" ht="15" hidden="1">
      <c r="A95" s="23"/>
      <c r="B95" s="32" t="s">
        <v>66</v>
      </c>
      <c r="C95" s="25" t="s">
        <v>0</v>
      </c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5"/>
      <c r="R95" s="44"/>
      <c r="S95" s="44"/>
      <c r="T95" s="44"/>
      <c r="U95" s="44"/>
      <c r="V95" s="44"/>
      <c r="W95" s="45"/>
      <c r="X95" s="44"/>
      <c r="Y95" s="44"/>
      <c r="Z95" s="44"/>
      <c r="AA95" s="44"/>
      <c r="AB95" s="44"/>
      <c r="AC95" s="44"/>
      <c r="AD95" s="12"/>
      <c r="AE95" s="12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6">
        <f t="shared" si="12"/>
        <v>0</v>
      </c>
      <c r="AS95" s="46">
        <f t="shared" si="13"/>
        <v>0</v>
      </c>
      <c r="AT95" s="47">
        <f t="shared" si="11"/>
        <v>0</v>
      </c>
    </row>
    <row r="96" spans="1:46" ht="15" hidden="1">
      <c r="A96" s="23"/>
      <c r="B96" s="24" t="s">
        <v>63</v>
      </c>
      <c r="C96" s="25" t="s">
        <v>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5"/>
      <c r="R96" s="44"/>
      <c r="S96" s="44"/>
      <c r="T96" s="44"/>
      <c r="U96" s="44"/>
      <c r="V96" s="44"/>
      <c r="W96" s="45"/>
      <c r="X96" s="44"/>
      <c r="Y96" s="44"/>
      <c r="Z96" s="44"/>
      <c r="AA96" s="44"/>
      <c r="AB96" s="44"/>
      <c r="AC96" s="44"/>
      <c r="AD96" s="12"/>
      <c r="AE96" s="12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6">
        <f t="shared" si="12"/>
        <v>0</v>
      </c>
      <c r="AS96" s="46">
        <f t="shared" si="13"/>
        <v>0</v>
      </c>
      <c r="AT96" s="47">
        <f t="shared" si="11"/>
        <v>0</v>
      </c>
    </row>
    <row r="97" spans="1:46" ht="15">
      <c r="A97" s="80">
        <v>25</v>
      </c>
      <c r="B97" s="81" t="s">
        <v>141</v>
      </c>
      <c r="C97" s="76" t="s">
        <v>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5"/>
      <c r="R97" s="44"/>
      <c r="S97" s="44"/>
      <c r="T97" s="44"/>
      <c r="U97" s="44"/>
      <c r="V97" s="44"/>
      <c r="W97" s="45"/>
      <c r="X97" s="44"/>
      <c r="Y97" s="44"/>
      <c r="Z97" s="44"/>
      <c r="AA97" s="44"/>
      <c r="AB97" s="44"/>
      <c r="AC97" s="44"/>
      <c r="AD97" s="12"/>
      <c r="AE97" s="12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78">
        <f>AR98+AR99+AR100+AR101+AR102</f>
        <v>0</v>
      </c>
      <c r="AS97" s="78">
        <f>AS98+AS99+AS100+AS101+AS102</f>
        <v>0</v>
      </c>
      <c r="AT97" s="78">
        <f>AT98+AT99+AT100+AT101+AT102</f>
        <v>0</v>
      </c>
    </row>
    <row r="98" spans="1:46" ht="15">
      <c r="A98" s="34"/>
      <c r="B98" s="32" t="s">
        <v>142</v>
      </c>
      <c r="C98" s="25" t="s">
        <v>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5"/>
      <c r="R98" s="44"/>
      <c r="S98" s="44"/>
      <c r="T98" s="44"/>
      <c r="U98" s="44"/>
      <c r="V98" s="44"/>
      <c r="W98" s="45"/>
      <c r="X98" s="44"/>
      <c r="Y98" s="44"/>
      <c r="Z98" s="44"/>
      <c r="AA98" s="44"/>
      <c r="AB98" s="44"/>
      <c r="AC98" s="44"/>
      <c r="AD98" s="12"/>
      <c r="AE98" s="12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6">
        <f>(AF98+AB98+Z98+X98+T98+R98+P98+N98+L98+J98+H98+F98+D98+V98+AD98+AH98+AJ98+AL98+AP98)*$AR$3</f>
        <v>0</v>
      </c>
      <c r="AS98" s="46">
        <f>(AG98+AC98+AA98+Y98+U98+S98+Q98+O98+M98+K98+I98+G98+E98+W98+AE98+AI98+AK98+AM98+AO98+AQ98)*$AS$3</f>
        <v>0</v>
      </c>
      <c r="AT98" s="47">
        <f t="shared" si="11"/>
        <v>0</v>
      </c>
    </row>
    <row r="99" spans="1:46" ht="15">
      <c r="A99" s="34"/>
      <c r="B99" s="32" t="s">
        <v>181</v>
      </c>
      <c r="C99" s="25" t="s">
        <v>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5"/>
      <c r="R99" s="44"/>
      <c r="S99" s="44"/>
      <c r="T99" s="44"/>
      <c r="U99" s="44"/>
      <c r="V99" s="44"/>
      <c r="W99" s="45"/>
      <c r="X99" s="44">
        <v>0.015</v>
      </c>
      <c r="Y99" s="44">
        <v>0.02</v>
      </c>
      <c r="Z99" s="44"/>
      <c r="AA99" s="44"/>
      <c r="AB99" s="44"/>
      <c r="AC99" s="44"/>
      <c r="AD99" s="12"/>
      <c r="AE99" s="12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6">
        <f>(AF99+AB99+Z99+X99+T99+R99+P99+N99+L99+J99+H99+F99+D99+V99+AD99+AH99+AJ99+AL99+AP99)*$AR$3</f>
        <v>0</v>
      </c>
      <c r="AS99" s="46">
        <f>(AG99+AC99+AA99+Y99+U99+S99+Q99+O99+M99+K99+I99+G99+E99+W99+AE99+AI99+AK99+AM99+AO99+AQ99)*$AS$3</f>
        <v>0</v>
      </c>
      <c r="AT99" s="47">
        <f t="shared" si="11"/>
        <v>0</v>
      </c>
    </row>
    <row r="100" spans="1:46" ht="15">
      <c r="A100" s="34"/>
      <c r="B100" s="32" t="s">
        <v>108</v>
      </c>
      <c r="C100" s="25" t="s">
        <v>0</v>
      </c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5"/>
      <c r="R100" s="44"/>
      <c r="S100" s="44"/>
      <c r="T100" s="44"/>
      <c r="U100" s="44"/>
      <c r="V100" s="44"/>
      <c r="W100" s="45"/>
      <c r="X100" s="44"/>
      <c r="Y100" s="44"/>
      <c r="Z100" s="44"/>
      <c r="AA100" s="44"/>
      <c r="AB100" s="44">
        <v>0.0065</v>
      </c>
      <c r="AC100" s="44">
        <v>0.013</v>
      </c>
      <c r="AD100" s="12"/>
      <c r="AE100" s="12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6">
        <f>(AF100+AB100+Z100+X100+T100+R100+P100+N100+L100+J100+H100+F100+D100+V100+AD100+AH100+AJ100+AL100+AP100)*$AR$3</f>
        <v>0</v>
      </c>
      <c r="AS100" s="46">
        <f>(AG100+AC100+AA100+Y100+U100+S100+Q100+O100+M100+K100+I100+G100+E100+W100+AE100+AI100+AK100+AM100+AO100+AQ100)*$AS$3</f>
        <v>0</v>
      </c>
      <c r="AT100" s="47">
        <f t="shared" si="11"/>
        <v>0</v>
      </c>
    </row>
    <row r="101" spans="1:46" ht="15">
      <c r="A101" s="23"/>
      <c r="B101" s="24" t="s">
        <v>53</v>
      </c>
      <c r="C101" s="25" t="s">
        <v>0</v>
      </c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5"/>
      <c r="R101" s="44"/>
      <c r="S101" s="44"/>
      <c r="T101" s="44"/>
      <c r="U101" s="44"/>
      <c r="V101" s="44"/>
      <c r="W101" s="45"/>
      <c r="X101" s="44"/>
      <c r="Y101" s="44"/>
      <c r="Z101" s="44"/>
      <c r="AA101" s="44"/>
      <c r="AB101" s="44"/>
      <c r="AC101" s="44"/>
      <c r="AD101" s="12"/>
      <c r="AE101" s="12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6">
        <f>(AF101+AB101+Z101+X101+T101+R101+P101+N101+L101+J101+H101+F101+D101+V101+AD101+AH101+AJ101+AL101+AP101)*$AR$3</f>
        <v>0</v>
      </c>
      <c r="AS101" s="46">
        <f>(AG101+AC101+AA101+Y101+U101+S101+Q101+O101+M101+K101+I101+G101+E101+W101+AE101+AI101+AK101+AM101+AO101+AQ101)*$AS$3</f>
        <v>0</v>
      </c>
      <c r="AT101" s="47">
        <f t="shared" si="11"/>
        <v>0</v>
      </c>
    </row>
    <row r="102" spans="1:46" ht="15">
      <c r="A102" s="35"/>
      <c r="B102" s="36" t="s">
        <v>57</v>
      </c>
      <c r="C102" s="25" t="s">
        <v>0</v>
      </c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5"/>
      <c r="R102" s="44"/>
      <c r="S102" s="44"/>
      <c r="T102" s="44"/>
      <c r="U102" s="44"/>
      <c r="V102" s="44"/>
      <c r="W102" s="45"/>
      <c r="X102" s="44"/>
      <c r="Y102" s="44"/>
      <c r="Z102" s="44"/>
      <c r="AA102" s="44"/>
      <c r="AB102" s="44"/>
      <c r="AC102" s="44"/>
      <c r="AD102" s="12"/>
      <c r="AE102" s="12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6">
        <f>(AF102+AB102+Z102+X102+T102+R102+P102+N102+L102+J102+H102+F102+D102+V102+AD102+AH102+AJ102+AL102+AP102)*$AR$3</f>
        <v>0</v>
      </c>
      <c r="AS102" s="46">
        <f>(AG102+AC102+AA102+Y102+U102+S102+Q102+O102+M102+K102+I102+G102+E102+W102+AE102+AI102+AK102+AM102+AO102+AQ102)*$AS$3</f>
        <v>0</v>
      </c>
      <c r="AT102" s="47">
        <f t="shared" si="11"/>
        <v>0</v>
      </c>
    </row>
    <row r="103" spans="1:46" ht="15">
      <c r="A103" s="80">
        <v>26</v>
      </c>
      <c r="B103" s="81" t="s">
        <v>144</v>
      </c>
      <c r="C103" s="76" t="s">
        <v>0</v>
      </c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5"/>
      <c r="R103" s="44"/>
      <c r="S103" s="44"/>
      <c r="T103" s="44"/>
      <c r="U103" s="44"/>
      <c r="V103" s="44"/>
      <c r="W103" s="45"/>
      <c r="X103" s="44"/>
      <c r="Y103" s="44"/>
      <c r="Z103" s="44"/>
      <c r="AA103" s="44"/>
      <c r="AB103" s="44"/>
      <c r="AC103" s="44"/>
      <c r="AD103" s="12"/>
      <c r="AE103" s="12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78">
        <f>AR104+AR105</f>
        <v>0</v>
      </c>
      <c r="AS103" s="78">
        <f>AS104+AS105</f>
        <v>0</v>
      </c>
      <c r="AT103" s="78">
        <f>AT104+AT105</f>
        <v>0</v>
      </c>
    </row>
    <row r="104" spans="1:46" ht="15">
      <c r="A104" s="23"/>
      <c r="B104" s="26" t="s">
        <v>41</v>
      </c>
      <c r="C104" s="25" t="s">
        <v>0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5"/>
      <c r="R104" s="44"/>
      <c r="S104" s="44"/>
      <c r="T104" s="44"/>
      <c r="U104" s="44"/>
      <c r="V104" s="44"/>
      <c r="W104" s="45"/>
      <c r="X104" s="44"/>
      <c r="Y104" s="44"/>
      <c r="Z104" s="44"/>
      <c r="AA104" s="44"/>
      <c r="AB104" s="44"/>
      <c r="AC104" s="44"/>
      <c r="AD104" s="12"/>
      <c r="AE104" s="12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6">
        <f aca="true" t="shared" si="14" ref="AR104:AR109">(AF104+AB104+Z104+X104+T104+R104+P104+N104+L104+J104+H104+F104+D104+V104+AD104+AH104+AJ104+AL104+AP104)*$AR$3</f>
        <v>0</v>
      </c>
      <c r="AS104" s="46">
        <f aca="true" t="shared" si="15" ref="AS104:AS109">(AG104+AC104+AA104+Y104+U104+S104+Q104+O104+M104+K104+I104+G104+E104+W104+AE104+AI104+AK104+AM104+AO104+AQ104)*$AS$3</f>
        <v>0</v>
      </c>
      <c r="AT104" s="47">
        <f t="shared" si="11"/>
        <v>0</v>
      </c>
    </row>
    <row r="105" spans="1:46" ht="15">
      <c r="A105" s="23"/>
      <c r="B105" s="26" t="s">
        <v>119</v>
      </c>
      <c r="C105" s="25" t="s">
        <v>0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5"/>
      <c r="R105" s="44"/>
      <c r="S105" s="44"/>
      <c r="T105" s="44"/>
      <c r="U105" s="44"/>
      <c r="V105" s="44"/>
      <c r="W105" s="45"/>
      <c r="X105" s="44"/>
      <c r="Y105" s="44"/>
      <c r="Z105" s="44"/>
      <c r="AA105" s="44"/>
      <c r="AB105" s="44"/>
      <c r="AC105" s="44"/>
      <c r="AD105" s="12"/>
      <c r="AE105" s="12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6">
        <f t="shared" si="14"/>
        <v>0</v>
      </c>
      <c r="AS105" s="46">
        <f t="shared" si="15"/>
        <v>0</v>
      </c>
      <c r="AT105" s="47">
        <f t="shared" si="11"/>
        <v>0</v>
      </c>
    </row>
    <row r="106" spans="1:46" ht="15">
      <c r="A106" s="74">
        <v>27</v>
      </c>
      <c r="B106" s="82" t="s">
        <v>153</v>
      </c>
      <c r="C106" s="76" t="s">
        <v>0</v>
      </c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5"/>
      <c r="R106" s="44"/>
      <c r="S106" s="44"/>
      <c r="T106" s="44"/>
      <c r="U106" s="44"/>
      <c r="V106" s="44"/>
      <c r="W106" s="45"/>
      <c r="X106" s="44"/>
      <c r="Y106" s="44"/>
      <c r="Z106" s="44"/>
      <c r="AA106" s="44"/>
      <c r="AB106" s="44"/>
      <c r="AC106" s="44"/>
      <c r="AD106" s="12"/>
      <c r="AE106" s="12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67">
        <f t="shared" si="14"/>
        <v>0</v>
      </c>
      <c r="AS106" s="67">
        <f t="shared" si="15"/>
        <v>0</v>
      </c>
      <c r="AT106" s="67">
        <f t="shared" si="11"/>
        <v>0</v>
      </c>
    </row>
    <row r="107" spans="1:46" ht="15">
      <c r="A107" s="74">
        <v>28</v>
      </c>
      <c r="B107" s="83" t="s">
        <v>95</v>
      </c>
      <c r="C107" s="76" t="s">
        <v>0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5"/>
      <c r="R107" s="44"/>
      <c r="S107" s="44"/>
      <c r="T107" s="44"/>
      <c r="U107" s="44"/>
      <c r="V107" s="44"/>
      <c r="W107" s="45"/>
      <c r="X107" s="44"/>
      <c r="Y107" s="44"/>
      <c r="Z107" s="44"/>
      <c r="AA107" s="44"/>
      <c r="AB107" s="44"/>
      <c r="AC107" s="44"/>
      <c r="AD107" s="12"/>
      <c r="AE107" s="12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67">
        <f t="shared" si="14"/>
        <v>0</v>
      </c>
      <c r="AS107" s="67">
        <f t="shared" si="15"/>
        <v>0</v>
      </c>
      <c r="AT107" s="67">
        <f t="shared" si="11"/>
        <v>0</v>
      </c>
    </row>
    <row r="108" spans="1:46" ht="15">
      <c r="A108" s="74">
        <v>29</v>
      </c>
      <c r="B108" s="83" t="s">
        <v>158</v>
      </c>
      <c r="C108" s="76" t="s">
        <v>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5"/>
      <c r="R108" s="44"/>
      <c r="S108" s="44"/>
      <c r="T108" s="44"/>
      <c r="U108" s="44"/>
      <c r="V108" s="44"/>
      <c r="W108" s="45"/>
      <c r="X108" s="44"/>
      <c r="Y108" s="44"/>
      <c r="Z108" s="44"/>
      <c r="AA108" s="44"/>
      <c r="AB108" s="44"/>
      <c r="AC108" s="44"/>
      <c r="AD108" s="12"/>
      <c r="AE108" s="12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67">
        <f t="shared" si="14"/>
        <v>0</v>
      </c>
      <c r="AS108" s="67">
        <f t="shared" si="15"/>
        <v>0</v>
      </c>
      <c r="AT108" s="67">
        <f t="shared" si="11"/>
        <v>0</v>
      </c>
    </row>
    <row r="109" spans="1:46" ht="15">
      <c r="A109" s="74">
        <v>30</v>
      </c>
      <c r="B109" s="76" t="s">
        <v>52</v>
      </c>
      <c r="C109" s="76" t="s">
        <v>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5"/>
      <c r="R109" s="44"/>
      <c r="S109" s="44"/>
      <c r="T109" s="44"/>
      <c r="U109" s="44"/>
      <c r="V109" s="44"/>
      <c r="W109" s="45"/>
      <c r="X109" s="44"/>
      <c r="Y109" s="44"/>
      <c r="Z109" s="44">
        <v>0.01128</v>
      </c>
      <c r="AA109" s="44">
        <v>0.01296</v>
      </c>
      <c r="AB109" s="44"/>
      <c r="AC109" s="44"/>
      <c r="AD109" s="12"/>
      <c r="AE109" s="12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67">
        <f t="shared" si="14"/>
        <v>0</v>
      </c>
      <c r="AS109" s="67">
        <f t="shared" si="15"/>
        <v>0</v>
      </c>
      <c r="AT109" s="67">
        <f t="shared" si="11"/>
        <v>0</v>
      </c>
    </row>
    <row r="110" spans="33:46" ht="15"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100"/>
      <c r="AR110" s="64">
        <v>0.048</v>
      </c>
      <c r="AS110" s="65" t="s">
        <v>120</v>
      </c>
      <c r="AT110" s="66">
        <f>AT109/AR110</f>
        <v>0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D2:E2"/>
    <mergeCell ref="F2:G2"/>
    <mergeCell ref="J2:K2"/>
    <mergeCell ref="L2:M2"/>
    <mergeCell ref="H2:I2"/>
    <mergeCell ref="P2:Q2"/>
    <mergeCell ref="N2:O2"/>
    <mergeCell ref="D1:AQ1"/>
    <mergeCell ref="AT1:AT2"/>
    <mergeCell ref="R2:S2"/>
    <mergeCell ref="V2:W2"/>
    <mergeCell ref="AD2:AE2"/>
    <mergeCell ref="T2:U2"/>
    <mergeCell ref="AR1:AS1"/>
    <mergeCell ref="X2:Y2"/>
    <mergeCell ref="AB2:AC2"/>
    <mergeCell ref="Z2:AA2"/>
    <mergeCell ref="AP2:AQ2"/>
    <mergeCell ref="AL2:AM2"/>
    <mergeCell ref="AH2:AI2"/>
    <mergeCell ref="AJ2:AK2"/>
    <mergeCell ref="AN2:AO2"/>
    <mergeCell ref="AF2:AG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R110"/>
  <sheetViews>
    <sheetView zoomScale="90" zoomScaleNormal="90" zoomScalePageLayoutView="0" workbookViewId="0" topLeftCell="A1">
      <pane xSplit="3" ySplit="2" topLeftCell="I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Y19" sqref="Y19"/>
    </sheetView>
  </sheetViews>
  <sheetFormatPr defaultColWidth="9.140625" defaultRowHeight="15"/>
  <cols>
    <col min="1" max="1" width="3.8515625" style="0" customWidth="1"/>
    <col min="2" max="2" width="25.28125" style="0" customWidth="1"/>
    <col min="3" max="3" width="3.7109375" style="0" customWidth="1"/>
    <col min="4" max="5" width="5.7109375" style="0" customWidth="1"/>
    <col min="6" max="6" width="5.421875" style="0" customWidth="1"/>
    <col min="7" max="7" width="6.28125" style="0" customWidth="1"/>
    <col min="8" max="9" width="5.421875" style="0" customWidth="1"/>
    <col min="10" max="15" width="5.7109375" style="0" customWidth="1"/>
    <col min="16" max="16" width="6.00390625" style="37" customWidth="1"/>
    <col min="17" max="17" width="6.28125" style="37" customWidth="1"/>
    <col min="18" max="18" width="6.140625" style="37" customWidth="1"/>
    <col min="19" max="19" width="6.00390625" style="37" customWidth="1"/>
    <col min="20" max="21" width="5.421875" style="4" customWidth="1"/>
    <col min="22" max="25" width="5.7109375" style="0" customWidth="1"/>
    <col min="26" max="27" width="6.28125" style="37" customWidth="1"/>
    <col min="28" max="28" width="6.140625" style="37" customWidth="1"/>
    <col min="29" max="29" width="5.8515625" style="37" customWidth="1"/>
    <col min="30" max="30" width="6.140625" style="37" customWidth="1"/>
    <col min="31" max="31" width="6.28125" style="37" customWidth="1"/>
    <col min="32" max="39" width="5.7109375" style="0" hidden="1" customWidth="1"/>
    <col min="40" max="41" width="5.7109375" style="0" customWidth="1"/>
  </cols>
  <sheetData>
    <row r="1" spans="1:44" ht="19.5" customHeight="1">
      <c r="A1" s="14"/>
      <c r="B1" s="15" t="s">
        <v>148</v>
      </c>
      <c r="C1" s="16"/>
      <c r="D1" s="145"/>
      <c r="E1" s="146"/>
      <c r="F1" s="146"/>
      <c r="G1" s="146"/>
      <c r="H1" s="146"/>
      <c r="I1" s="146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5"/>
      <c r="AP1" s="158" t="s">
        <v>149</v>
      </c>
      <c r="AQ1" s="159"/>
      <c r="AR1" s="156" t="s">
        <v>109</v>
      </c>
    </row>
    <row r="2" spans="1:44" ht="45.75" customHeight="1">
      <c r="A2" s="17"/>
      <c r="B2" s="51" t="s">
        <v>191</v>
      </c>
      <c r="C2" s="18"/>
      <c r="D2" s="164" t="s">
        <v>118</v>
      </c>
      <c r="E2" s="166"/>
      <c r="F2" s="164" t="s">
        <v>189</v>
      </c>
      <c r="G2" s="166"/>
      <c r="H2" s="173" t="s">
        <v>190</v>
      </c>
      <c r="I2" s="174"/>
      <c r="J2" s="160" t="s">
        <v>200</v>
      </c>
      <c r="K2" s="161"/>
      <c r="L2" s="160" t="s">
        <v>192</v>
      </c>
      <c r="M2" s="161"/>
      <c r="N2" s="164" t="s">
        <v>201</v>
      </c>
      <c r="O2" s="166"/>
      <c r="P2" s="164" t="s">
        <v>195</v>
      </c>
      <c r="Q2" s="166"/>
      <c r="R2" s="164" t="s">
        <v>89</v>
      </c>
      <c r="S2" s="166"/>
      <c r="T2" s="160" t="s">
        <v>59</v>
      </c>
      <c r="U2" s="161"/>
      <c r="V2" s="164" t="s">
        <v>174</v>
      </c>
      <c r="W2" s="166"/>
      <c r="X2" s="164" t="s">
        <v>105</v>
      </c>
      <c r="Y2" s="166"/>
      <c r="Z2" s="160" t="s">
        <v>202</v>
      </c>
      <c r="AA2" s="161"/>
      <c r="AB2" s="171" t="s">
        <v>193</v>
      </c>
      <c r="AC2" s="172"/>
      <c r="AD2" s="164" t="s">
        <v>180</v>
      </c>
      <c r="AE2" s="166"/>
      <c r="AF2" s="148"/>
      <c r="AG2" s="149"/>
      <c r="AH2" s="148"/>
      <c r="AI2" s="149"/>
      <c r="AJ2" s="148"/>
      <c r="AK2" s="149"/>
      <c r="AL2" s="169"/>
      <c r="AM2" s="170"/>
      <c r="AN2" s="164" t="s">
        <v>168</v>
      </c>
      <c r="AO2" s="166"/>
      <c r="AP2" s="70" t="s">
        <v>71</v>
      </c>
      <c r="AQ2" s="69" t="s">
        <v>72</v>
      </c>
      <c r="AR2" s="157"/>
    </row>
    <row r="3" spans="1:44" ht="15.75">
      <c r="A3" s="19"/>
      <c r="B3" s="20" t="s">
        <v>68</v>
      </c>
      <c r="C3" s="21"/>
      <c r="D3" s="38" t="s">
        <v>55</v>
      </c>
      <c r="E3" s="38" t="s">
        <v>56</v>
      </c>
      <c r="F3" s="38" t="s">
        <v>55</v>
      </c>
      <c r="G3" s="38" t="s">
        <v>56</v>
      </c>
      <c r="H3" s="58" t="s">
        <v>55</v>
      </c>
      <c r="I3" s="58" t="s">
        <v>56</v>
      </c>
      <c r="J3" s="6" t="s">
        <v>55</v>
      </c>
      <c r="K3" s="6" t="s">
        <v>56</v>
      </c>
      <c r="L3" s="6" t="s">
        <v>55</v>
      </c>
      <c r="M3" s="6" t="s">
        <v>56</v>
      </c>
      <c r="N3" s="38" t="s">
        <v>55</v>
      </c>
      <c r="O3" s="38" t="s">
        <v>56</v>
      </c>
      <c r="P3" s="38" t="s">
        <v>55</v>
      </c>
      <c r="Q3" s="39" t="s">
        <v>56</v>
      </c>
      <c r="R3" s="39" t="s">
        <v>55</v>
      </c>
      <c r="S3" s="39" t="s">
        <v>56</v>
      </c>
      <c r="T3" s="5" t="s">
        <v>55</v>
      </c>
      <c r="U3" s="5" t="s">
        <v>56</v>
      </c>
      <c r="V3" s="6" t="s">
        <v>55</v>
      </c>
      <c r="W3" s="6" t="s">
        <v>56</v>
      </c>
      <c r="X3" s="6" t="s">
        <v>55</v>
      </c>
      <c r="Y3" s="7" t="s">
        <v>56</v>
      </c>
      <c r="Z3" s="6" t="s">
        <v>55</v>
      </c>
      <c r="AA3" s="6" t="s">
        <v>70</v>
      </c>
      <c r="AB3" s="7" t="s">
        <v>55</v>
      </c>
      <c r="AC3" s="7" t="s">
        <v>56</v>
      </c>
      <c r="AD3" s="8" t="s">
        <v>55</v>
      </c>
      <c r="AE3" s="8" t="s">
        <v>56</v>
      </c>
      <c r="AF3" s="6"/>
      <c r="AG3" s="8"/>
      <c r="AH3" s="8"/>
      <c r="AI3" s="8"/>
      <c r="AJ3" s="8"/>
      <c r="AK3" s="8"/>
      <c r="AL3" s="6"/>
      <c r="AM3" s="6"/>
      <c r="AN3" s="8" t="s">
        <v>55</v>
      </c>
      <c r="AO3" s="8" t="s">
        <v>56</v>
      </c>
      <c r="AP3" s="61"/>
      <c r="AQ3" s="61"/>
      <c r="AR3" s="62">
        <f>AP3+AQ3</f>
        <v>0</v>
      </c>
    </row>
    <row r="4" spans="1:44" ht="15" customHeight="1">
      <c r="A4" s="19"/>
      <c r="B4" s="20" t="s">
        <v>69</v>
      </c>
      <c r="C4" s="22"/>
      <c r="D4" s="97" t="s">
        <v>76</v>
      </c>
      <c r="E4" s="97" t="s">
        <v>76</v>
      </c>
      <c r="F4" s="97" t="s">
        <v>92</v>
      </c>
      <c r="G4" s="97" t="s">
        <v>81</v>
      </c>
      <c r="H4" s="104" t="s">
        <v>74</v>
      </c>
      <c r="I4" s="104" t="s">
        <v>79</v>
      </c>
      <c r="J4" s="97" t="s">
        <v>104</v>
      </c>
      <c r="K4" s="97" t="s">
        <v>84</v>
      </c>
      <c r="L4" s="97" t="s">
        <v>82</v>
      </c>
      <c r="M4" s="99">
        <v>60</v>
      </c>
      <c r="N4" s="97" t="s">
        <v>76</v>
      </c>
      <c r="O4" s="97" t="s">
        <v>77</v>
      </c>
      <c r="P4" s="97" t="s">
        <v>171</v>
      </c>
      <c r="Q4" s="98" t="s">
        <v>171</v>
      </c>
      <c r="R4" s="98" t="s">
        <v>112</v>
      </c>
      <c r="S4" s="98" t="s">
        <v>90</v>
      </c>
      <c r="T4" s="97" t="s">
        <v>77</v>
      </c>
      <c r="U4" s="97" t="s">
        <v>77</v>
      </c>
      <c r="V4" s="97" t="s">
        <v>183</v>
      </c>
      <c r="W4" s="97" t="s">
        <v>194</v>
      </c>
      <c r="X4" s="99">
        <v>150</v>
      </c>
      <c r="Y4" s="98" t="s">
        <v>78</v>
      </c>
      <c r="Z4" s="97" t="s">
        <v>176</v>
      </c>
      <c r="AA4" s="99">
        <v>20</v>
      </c>
      <c r="AB4" s="98" t="s">
        <v>106</v>
      </c>
      <c r="AC4" s="98" t="s">
        <v>107</v>
      </c>
      <c r="AD4" s="97" t="s">
        <v>184</v>
      </c>
      <c r="AE4" s="97" t="s">
        <v>185</v>
      </c>
      <c r="AF4" s="57"/>
      <c r="AG4" s="55"/>
      <c r="AH4" s="55"/>
      <c r="AI4" s="55"/>
      <c r="AJ4" s="55"/>
      <c r="AK4" s="55"/>
      <c r="AL4" s="55"/>
      <c r="AM4" s="55"/>
      <c r="AN4" s="97" t="s">
        <v>169</v>
      </c>
      <c r="AO4" s="97" t="s">
        <v>169</v>
      </c>
      <c r="AP4" s="8"/>
      <c r="AQ4" s="10"/>
      <c r="AR4" s="10"/>
    </row>
    <row r="5" spans="1:44" ht="15">
      <c r="A5" s="19"/>
      <c r="B5" s="20"/>
      <c r="C5" s="22"/>
      <c r="D5" s="38"/>
      <c r="E5" s="38"/>
      <c r="F5" s="38"/>
      <c r="G5" s="38"/>
      <c r="H5" s="58"/>
      <c r="I5" s="58"/>
      <c r="J5" s="6"/>
      <c r="K5" s="6"/>
      <c r="L5" s="6"/>
      <c r="M5" s="9"/>
      <c r="N5" s="38"/>
      <c r="O5" s="38"/>
      <c r="P5" s="38"/>
      <c r="Q5" s="39"/>
      <c r="R5" s="39"/>
      <c r="S5" s="39"/>
      <c r="T5" s="54"/>
      <c r="U5" s="54"/>
      <c r="V5" s="6"/>
      <c r="W5" s="6"/>
      <c r="X5" s="9"/>
      <c r="Y5" s="7"/>
      <c r="Z5" s="6"/>
      <c r="AA5" s="9"/>
      <c r="AB5" s="7"/>
      <c r="AC5" s="7"/>
      <c r="AD5" s="8"/>
      <c r="AE5" s="8"/>
      <c r="AF5" s="9"/>
      <c r="AG5" s="8"/>
      <c r="AH5" s="8"/>
      <c r="AI5" s="8"/>
      <c r="AJ5" s="8"/>
      <c r="AK5" s="8"/>
      <c r="AL5" s="6"/>
      <c r="AM5" s="6"/>
      <c r="AN5" s="8"/>
      <c r="AO5" s="8"/>
      <c r="AP5" s="8"/>
      <c r="AQ5" s="10"/>
      <c r="AR5" s="10"/>
    </row>
    <row r="6" spans="1:44" ht="15">
      <c r="A6" s="74">
        <v>1</v>
      </c>
      <c r="B6" s="75" t="s">
        <v>48</v>
      </c>
      <c r="C6" s="76" t="s">
        <v>0</v>
      </c>
      <c r="D6" s="52"/>
      <c r="E6" s="52"/>
      <c r="F6" s="52"/>
      <c r="G6" s="52"/>
      <c r="H6" s="52"/>
      <c r="I6" s="52"/>
      <c r="J6" s="6"/>
      <c r="K6" s="6"/>
      <c r="L6" s="6"/>
      <c r="M6" s="9"/>
      <c r="N6" s="52"/>
      <c r="O6" s="52"/>
      <c r="P6" s="52"/>
      <c r="Q6" s="53"/>
      <c r="R6" s="53"/>
      <c r="S6" s="53"/>
      <c r="T6" s="90"/>
      <c r="U6" s="90"/>
      <c r="V6" s="6"/>
      <c r="W6" s="6"/>
      <c r="X6" s="9"/>
      <c r="Y6" s="7"/>
      <c r="Z6" s="6"/>
      <c r="AA6" s="9"/>
      <c r="AB6" s="43"/>
      <c r="AC6" s="43"/>
      <c r="AD6" s="6"/>
      <c r="AE6" s="6"/>
      <c r="AF6" s="9"/>
      <c r="AG6" s="6"/>
      <c r="AH6" s="6"/>
      <c r="AI6" s="6"/>
      <c r="AJ6" s="6"/>
      <c r="AK6" s="6"/>
      <c r="AL6" s="6"/>
      <c r="AM6" s="6"/>
      <c r="AN6" s="6"/>
      <c r="AO6" s="6"/>
      <c r="AP6" s="77">
        <f>AP7+AP8+AP9</f>
        <v>0</v>
      </c>
      <c r="AQ6" s="77">
        <f>AQ7+AQ8+AQ9</f>
        <v>0</v>
      </c>
      <c r="AR6" s="77">
        <f>AR7+AR8+AR9</f>
        <v>0</v>
      </c>
    </row>
    <row r="7" spans="1:44" ht="15">
      <c r="A7" s="23"/>
      <c r="B7" s="24" t="s">
        <v>4</v>
      </c>
      <c r="C7" s="25" t="s">
        <v>0</v>
      </c>
      <c r="D7" s="44"/>
      <c r="E7" s="44"/>
      <c r="F7" s="44"/>
      <c r="G7" s="44"/>
      <c r="H7" s="44">
        <v>0.025</v>
      </c>
      <c r="I7" s="44">
        <v>0.03</v>
      </c>
      <c r="J7" s="44"/>
      <c r="K7" s="44"/>
      <c r="L7" s="44"/>
      <c r="M7" s="44"/>
      <c r="N7" s="44"/>
      <c r="O7" s="44"/>
      <c r="P7" s="44"/>
      <c r="Q7" s="45"/>
      <c r="R7" s="45"/>
      <c r="S7" s="45"/>
      <c r="T7" s="12"/>
      <c r="U7" s="12"/>
      <c r="V7" s="44"/>
      <c r="W7" s="44"/>
      <c r="X7" s="44"/>
      <c r="Y7" s="45"/>
      <c r="Z7" s="44"/>
      <c r="AA7" s="44"/>
      <c r="AB7" s="45"/>
      <c r="AC7" s="45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6">
        <f>(AF7+AB7+Z7+X7+V7+T7+R7+P7+N7+L7+J7+H7+F7+D7+AD7+AH7+AJ7+AL7+AN7)*$AP$3</f>
        <v>0</v>
      </c>
      <c r="AQ7" s="46">
        <f>(AG7+AC7+AA7+Y7+W7+U7+S7+Q7+O7+M7+K7+I7+G7+E7+AE7+AI7+AK7+AM7+AO7)*$AQ$3</f>
        <v>0</v>
      </c>
      <c r="AR7" s="47">
        <f>AQ7+AP7</f>
        <v>0</v>
      </c>
    </row>
    <row r="8" spans="1:44" ht="15">
      <c r="A8" s="23"/>
      <c r="B8" s="26" t="s">
        <v>48</v>
      </c>
      <c r="C8" s="25" t="s">
        <v>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>
        <v>0.009</v>
      </c>
      <c r="Q8" s="44">
        <v>0.009</v>
      </c>
      <c r="R8" s="45"/>
      <c r="S8" s="45"/>
      <c r="T8" s="12"/>
      <c r="U8" s="12"/>
      <c r="V8" s="44"/>
      <c r="W8" s="44"/>
      <c r="X8" s="44"/>
      <c r="Y8" s="45"/>
      <c r="Z8" s="44"/>
      <c r="AA8" s="44"/>
      <c r="AB8" s="45"/>
      <c r="AC8" s="45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>
        <v>0.025</v>
      </c>
      <c r="AO8" s="44">
        <v>0.025</v>
      </c>
      <c r="AP8" s="46">
        <f>(AF8+AB8+Z8+X8+V8+T8+R8+P8+N8+L8+J8+H8+F8+D8+AD8+AH8+AJ8+AL8+AN8)*$AP$3</f>
        <v>0</v>
      </c>
      <c r="AQ8" s="46">
        <f>(AG8+AC8+AA8+Y8+W8+U8+S8+Q8+O8+M8+K8+I8+G8+E8+AE8+AI8+AK8+AM8+AO8)*$AQ$3</f>
        <v>0</v>
      </c>
      <c r="AR8" s="47">
        <f aca="true" t="shared" si="0" ref="AR8:AR73">AQ8+AP8</f>
        <v>0</v>
      </c>
    </row>
    <row r="9" spans="1:44" ht="15">
      <c r="A9" s="23"/>
      <c r="B9" s="24" t="s">
        <v>43</v>
      </c>
      <c r="C9" s="25" t="s">
        <v>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5"/>
      <c r="R9" s="45"/>
      <c r="S9" s="45"/>
      <c r="T9" s="12"/>
      <c r="U9" s="12"/>
      <c r="V9" s="44"/>
      <c r="W9" s="44"/>
      <c r="X9" s="44"/>
      <c r="Y9" s="45"/>
      <c r="Z9" s="44"/>
      <c r="AA9" s="44"/>
      <c r="AB9" s="45">
        <v>0.0044</v>
      </c>
      <c r="AC9" s="45">
        <v>0.0048</v>
      </c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6">
        <f>(AF9+AB9+Z9+X9+V9+T9+R9+P9+N9+L9+J9+H9+F9+D9+AD9+AH9+AJ9+AL9+AN9)*$AP$3</f>
        <v>0</v>
      </c>
      <c r="AQ9" s="46">
        <f>(AG9+AC9+AA9+Y9+W9+U9+S9+Q9+O9+M9+K9+I9+G9+E9+AE9+AI9+AK9+AM9+AO9)*$AQ$3</f>
        <v>0</v>
      </c>
      <c r="AR9" s="47">
        <f t="shared" si="0"/>
        <v>0</v>
      </c>
    </row>
    <row r="10" spans="1:44" ht="15">
      <c r="A10" s="74">
        <v>2</v>
      </c>
      <c r="B10" s="76" t="s">
        <v>111</v>
      </c>
      <c r="C10" s="76" t="s">
        <v>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5"/>
      <c r="R10" s="45"/>
      <c r="S10" s="45"/>
      <c r="T10" s="12"/>
      <c r="U10" s="12"/>
      <c r="V10" s="44">
        <v>0.04</v>
      </c>
      <c r="W10" s="44">
        <v>0.045</v>
      </c>
      <c r="X10" s="44"/>
      <c r="Y10" s="45"/>
      <c r="Z10" s="44"/>
      <c r="AA10" s="44"/>
      <c r="AB10" s="45"/>
      <c r="AC10" s="45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67">
        <f>(AF10+AB10+Z10+X10+V10+T10+R10+P10+N10+L10+J10+H10+F10+D10+AD10+AH10+AJ10+AL10+AN10)*$AP$3</f>
        <v>0</v>
      </c>
      <c r="AQ10" s="67">
        <f>(AG10+AC10+AA10+Y10+W10+U10+S10+Q10+O10+M10+K10+I10+G10+E10+AE10+AI10+AK10+AM10+AO10)*$AQ$3</f>
        <v>0</v>
      </c>
      <c r="AR10" s="67">
        <f t="shared" si="0"/>
        <v>0</v>
      </c>
    </row>
    <row r="11" spans="1:44" ht="15">
      <c r="A11" s="74">
        <v>3</v>
      </c>
      <c r="B11" s="79" t="s">
        <v>154</v>
      </c>
      <c r="C11" s="76" t="s">
        <v>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5"/>
      <c r="R11" s="45"/>
      <c r="S11" s="45"/>
      <c r="T11" s="12"/>
      <c r="U11" s="12"/>
      <c r="V11" s="44"/>
      <c r="W11" s="44"/>
      <c r="X11" s="44"/>
      <c r="Y11" s="45"/>
      <c r="Z11" s="44"/>
      <c r="AA11" s="44"/>
      <c r="AB11" s="45"/>
      <c r="AC11" s="45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67">
        <f>(AF11+AB11+Z11+X11+V11+T11+R11+P11+N11+L11+J11+H11+F11+D11+AD11+AH11+AJ11+AL11+AN11)*$AP$3</f>
        <v>0</v>
      </c>
      <c r="AQ11" s="67">
        <f>(AG11+AC11+AA11+Y11+W11+U11+S11+Q11+O11+M11+K11+I11+G11+E11+AE11+AI11+AK11+AM11+AO11)*$AQ$3</f>
        <v>0</v>
      </c>
      <c r="AR11" s="67">
        <f t="shared" si="0"/>
        <v>0</v>
      </c>
    </row>
    <row r="12" spans="1:44" ht="15">
      <c r="A12" s="74">
        <v>4</v>
      </c>
      <c r="B12" s="75" t="s">
        <v>150</v>
      </c>
      <c r="C12" s="76" t="s">
        <v>0</v>
      </c>
      <c r="D12" s="40"/>
      <c r="E12" s="40"/>
      <c r="F12" s="40"/>
      <c r="G12" s="40"/>
      <c r="H12" s="40"/>
      <c r="I12" s="40"/>
      <c r="J12" s="44"/>
      <c r="K12" s="44"/>
      <c r="L12" s="44"/>
      <c r="M12" s="44"/>
      <c r="N12" s="40"/>
      <c r="O12" s="40"/>
      <c r="P12" s="40"/>
      <c r="Q12" s="42"/>
      <c r="R12" s="42"/>
      <c r="S12" s="42"/>
      <c r="T12" s="91"/>
      <c r="U12" s="91"/>
      <c r="V12" s="44"/>
      <c r="W12" s="44"/>
      <c r="X12" s="44"/>
      <c r="Y12" s="45"/>
      <c r="Z12" s="44"/>
      <c r="AA12" s="44"/>
      <c r="AB12" s="45"/>
      <c r="AC12" s="45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78">
        <f>AP13+AP14+AP15+AP16</f>
        <v>0</v>
      </c>
      <c r="AQ12" s="78">
        <f>AQ13+AQ14+AQ15+AQ16</f>
        <v>0</v>
      </c>
      <c r="AR12" s="78">
        <f>AR13+AR14+AR15+AR16</f>
        <v>0</v>
      </c>
    </row>
    <row r="13" spans="1:44" ht="15" customHeight="1" hidden="1">
      <c r="A13" s="23"/>
      <c r="B13" s="26" t="s">
        <v>6</v>
      </c>
      <c r="C13" s="25" t="s">
        <v>0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45"/>
      <c r="S13" s="45"/>
      <c r="T13" s="12"/>
      <c r="U13" s="12"/>
      <c r="V13" s="44"/>
      <c r="W13" s="44"/>
      <c r="X13" s="44"/>
      <c r="Y13" s="45"/>
      <c r="Z13" s="44"/>
      <c r="AA13" s="44"/>
      <c r="AB13" s="45"/>
      <c r="AC13" s="45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6">
        <f>(AF13+AB13+Z13+X13+V13+T13+R13+P13+N13+L13+J13+H13+F13+D13+AD13+AH13+AJ13+AL13+AN13)*$AP$3</f>
        <v>0</v>
      </c>
      <c r="AQ13" s="46">
        <f>(AG13+AC13+AA13+Y13+W13+U13+S13+Q13+O13+M13+K13+I13+G13+E13+AE13+AI13+AK13+AM13+AO13)*$AQ$3</f>
        <v>0</v>
      </c>
      <c r="AR13" s="47">
        <f t="shared" si="0"/>
        <v>0</v>
      </c>
    </row>
    <row r="14" spans="1:44" ht="15" customHeight="1" hidden="1">
      <c r="A14" s="23"/>
      <c r="B14" s="26" t="s">
        <v>173</v>
      </c>
      <c r="C14" s="25" t="s">
        <v>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13"/>
      <c r="O14" s="13"/>
      <c r="P14" s="13"/>
      <c r="Q14" s="48"/>
      <c r="R14" s="45"/>
      <c r="S14" s="45"/>
      <c r="T14" s="12"/>
      <c r="U14" s="12"/>
      <c r="V14" s="44"/>
      <c r="W14" s="44"/>
      <c r="X14" s="44"/>
      <c r="Y14" s="45"/>
      <c r="Z14" s="44"/>
      <c r="AA14" s="44"/>
      <c r="AB14" s="45"/>
      <c r="AC14" s="45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6">
        <f>(AF14+AB14+Z14+X14+V14+T14+R14+P14+N14+L14+J14+H14+F14+D14+AD14+AH14+AJ14+AL14+AN14)*$AP$3</f>
        <v>0</v>
      </c>
      <c r="AQ14" s="46">
        <f>(AG14+AC14+AA14+Y14+W14+U14+S14+Q14+O14+M14+K14+I14+G14+E14+AE14+AI14+AK14+AM14+AO14)*$AQ$3</f>
        <v>0</v>
      </c>
      <c r="AR14" s="47">
        <f t="shared" si="0"/>
        <v>0</v>
      </c>
    </row>
    <row r="15" spans="1:44" ht="15" customHeight="1" hidden="1">
      <c r="A15" s="23"/>
      <c r="B15" s="24" t="s">
        <v>7</v>
      </c>
      <c r="C15" s="25" t="s">
        <v>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45"/>
      <c r="S15" s="45"/>
      <c r="T15" s="12"/>
      <c r="U15" s="12"/>
      <c r="V15" s="44"/>
      <c r="W15" s="44"/>
      <c r="X15" s="44"/>
      <c r="Y15" s="45"/>
      <c r="Z15" s="44"/>
      <c r="AA15" s="44"/>
      <c r="AB15" s="45"/>
      <c r="AC15" s="45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6">
        <f>(AF15+AB15+Z15+X15+V15+T15+R15+P15+N15+L15+J15+H15+F15+D15+AD15+AH15+AJ15+AL15+AN15)*$AP$3</f>
        <v>0</v>
      </c>
      <c r="AQ15" s="46">
        <f>(AG15+AC15+AA15+Y15+W15+U15+S15+Q15+O15+M15+K15+I15+G15+E15+AE15+AI15+AK15+AM15+AO15)*$AQ$3</f>
        <v>0</v>
      </c>
      <c r="AR15" s="47">
        <f t="shared" si="0"/>
        <v>0</v>
      </c>
    </row>
    <row r="16" spans="1:44" ht="15" customHeight="1" hidden="1">
      <c r="A16" s="23"/>
      <c r="B16" s="24" t="s">
        <v>60</v>
      </c>
      <c r="C16" s="25" t="s">
        <v>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5"/>
      <c r="R16" s="45"/>
      <c r="S16" s="45"/>
      <c r="T16" s="12"/>
      <c r="U16" s="12"/>
      <c r="V16" s="44"/>
      <c r="W16" s="44"/>
      <c r="X16" s="44"/>
      <c r="Y16" s="45"/>
      <c r="Z16" s="44"/>
      <c r="AA16" s="44"/>
      <c r="AB16" s="45"/>
      <c r="AC16" s="45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6">
        <f>(AF16+AB16+Z16+X16+V16+T16+R16+P16+N16+L16+J16+H16+F16+D16+AD16+AH16+AJ16+AL16+AN16)*$AP$3</f>
        <v>0</v>
      </c>
      <c r="AQ16" s="46">
        <f>(AG16+AC16+AA16+Y16+W16+U16+S16+Q16+O16+M16+K16+I16+G16+E16+AE16+AI16+AK16+AM16+AO16)*$AQ$3</f>
        <v>0</v>
      </c>
      <c r="AR16" s="47">
        <f t="shared" si="0"/>
        <v>0</v>
      </c>
    </row>
    <row r="17" spans="1:44" ht="15">
      <c r="A17" s="74">
        <v>5</v>
      </c>
      <c r="B17" s="75" t="s">
        <v>126</v>
      </c>
      <c r="C17" s="76" t="s">
        <v>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/>
      <c r="R17" s="45"/>
      <c r="S17" s="45"/>
      <c r="T17" s="12"/>
      <c r="U17" s="12"/>
      <c r="V17" s="44"/>
      <c r="W17" s="44"/>
      <c r="X17" s="44"/>
      <c r="Y17" s="45"/>
      <c r="Z17" s="44"/>
      <c r="AA17" s="44"/>
      <c r="AB17" s="45"/>
      <c r="AC17" s="45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78">
        <f>AP18+AP19+AP20</f>
        <v>0</v>
      </c>
      <c r="AQ17" s="78">
        <f>AQ18+AQ19+AQ20</f>
        <v>0</v>
      </c>
      <c r="AR17" s="78">
        <f>AR18+AR19+AR20</f>
        <v>0</v>
      </c>
    </row>
    <row r="18" spans="1:44" ht="15" customHeight="1" hidden="1">
      <c r="A18" s="23"/>
      <c r="B18" s="26" t="s">
        <v>19</v>
      </c>
      <c r="C18" s="25" t="s">
        <v>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  <c r="R18" s="45"/>
      <c r="S18" s="45"/>
      <c r="T18" s="12"/>
      <c r="U18" s="12"/>
      <c r="V18" s="44"/>
      <c r="W18" s="44"/>
      <c r="X18" s="44"/>
      <c r="Y18" s="45"/>
      <c r="Z18" s="44"/>
      <c r="AA18" s="44"/>
      <c r="AB18" s="45"/>
      <c r="AC18" s="45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6">
        <f>(AF18+AB18+Z18+X18+V18+T18+R18+P18+N18+L18+J18+H18+F18+D18+AD18+AH18+AJ18+AL18+AN18)*$AP$3</f>
        <v>0</v>
      </c>
      <c r="AQ18" s="46">
        <f>(AG18+AC18+AA18+Y18+W18+U18+S18+Q18+O18+M18+K18+I18+G18+E18+AE18+AI18+AK18+AM18+AO18)*$AQ$3</f>
        <v>0</v>
      </c>
      <c r="AR18" s="47">
        <f t="shared" si="0"/>
        <v>0</v>
      </c>
    </row>
    <row r="19" spans="1:44" ht="15">
      <c r="A19" s="23"/>
      <c r="B19" s="24" t="s">
        <v>20</v>
      </c>
      <c r="C19" s="25" t="s">
        <v>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>
        <v>0.057</v>
      </c>
      <c r="Q19" s="45">
        <v>0.057</v>
      </c>
      <c r="R19" s="45"/>
      <c r="S19" s="45"/>
      <c r="T19" s="12"/>
      <c r="U19" s="12"/>
      <c r="V19" s="44"/>
      <c r="W19" s="44"/>
      <c r="X19" s="44"/>
      <c r="Y19" s="45"/>
      <c r="Z19" s="44"/>
      <c r="AA19" s="44"/>
      <c r="AB19" s="45"/>
      <c r="AC19" s="45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6">
        <f>(AF19+AB19+Z19+X19+V19+T19+R19+P19+N19+L19+J19+H19+F19+D19+AD19+AH19+AJ19+AL19+AN19)*$AP$3</f>
        <v>0</v>
      </c>
      <c r="AQ19" s="46">
        <f>(AG19+AC19+AA19+Y19+W19+U19+S19+Q19+O19+M19+K19+I19+G19+E19+AE19+AI19+AK19+AM19+AO19)*$AQ$3</f>
        <v>0</v>
      </c>
      <c r="AR19" s="47">
        <f t="shared" si="0"/>
        <v>0</v>
      </c>
    </row>
    <row r="20" spans="1:44" ht="15" customHeight="1" hidden="1">
      <c r="A20" s="23"/>
      <c r="B20" s="28" t="s">
        <v>64</v>
      </c>
      <c r="C20" s="25" t="s">
        <v>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5"/>
      <c r="R20" s="45"/>
      <c r="S20" s="45"/>
      <c r="T20" s="12"/>
      <c r="U20" s="12"/>
      <c r="V20" s="44"/>
      <c r="W20" s="44"/>
      <c r="X20" s="44"/>
      <c r="Y20" s="45"/>
      <c r="Z20" s="44"/>
      <c r="AA20" s="44"/>
      <c r="AB20" s="45"/>
      <c r="AC20" s="45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6">
        <f>(AF20+AB20+Z20+X20+V20+T20+R20+P20+N20+L20+J20+H20+F20+D20+AD20+AH20+AJ20+AL20+AN20)*$AP$3</f>
        <v>0</v>
      </c>
      <c r="AQ20" s="46">
        <f>(AG20+AC20+AA20+Y20+W20+U20+S20+Q20+O20+M20+K20+I20+G20+E20+AE20+AI20+AK20+AM20+AO20)*$AQ$3</f>
        <v>0</v>
      </c>
      <c r="AR20" s="47">
        <f t="shared" si="0"/>
        <v>0</v>
      </c>
    </row>
    <row r="21" spans="1:44" ht="15">
      <c r="A21" s="74">
        <v>6</v>
      </c>
      <c r="B21" s="75" t="s">
        <v>127</v>
      </c>
      <c r="C21" s="76" t="s">
        <v>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  <c r="R21" s="45"/>
      <c r="S21" s="45"/>
      <c r="T21" s="12"/>
      <c r="U21" s="12"/>
      <c r="V21" s="44"/>
      <c r="W21" s="44"/>
      <c r="X21" s="44"/>
      <c r="Y21" s="45"/>
      <c r="Z21" s="44"/>
      <c r="AA21" s="44"/>
      <c r="AB21" s="45"/>
      <c r="AC21" s="45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78">
        <f>AP22+AP23+AP24</f>
        <v>0</v>
      </c>
      <c r="AQ21" s="78">
        <f>AQ22+AQ23+AQ24</f>
        <v>0</v>
      </c>
      <c r="AR21" s="78">
        <f>AR22+AR23+AR24</f>
        <v>0</v>
      </c>
    </row>
    <row r="22" spans="1:44" ht="15" customHeight="1" hidden="1">
      <c r="A22" s="23"/>
      <c r="B22" s="26" t="s">
        <v>62</v>
      </c>
      <c r="C22" s="25" t="s">
        <v>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  <c r="R22" s="45"/>
      <c r="S22" s="45"/>
      <c r="T22" s="12"/>
      <c r="U22" s="12"/>
      <c r="V22" s="44"/>
      <c r="W22" s="44"/>
      <c r="X22" s="44"/>
      <c r="Y22" s="45"/>
      <c r="Z22" s="44"/>
      <c r="AA22" s="44"/>
      <c r="AB22" s="45"/>
      <c r="AC22" s="45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6">
        <f>(AF22+AB22+Z22+X22+V22+T22+R22+P22+N22+L22+J22+H22+F22+D22+AD22+AH22+AJ22+AL22+AN22)*$AP$3</f>
        <v>0</v>
      </c>
      <c r="AQ22" s="46">
        <f>(AG22+AC22+AA22+Y22+W22+U22+S22+Q22+O22+M22+K22+I22+G22+E22+AE22+AI22+AK22+AM22+AO22)*$AQ$3</f>
        <v>0</v>
      </c>
      <c r="AR22" s="47">
        <f t="shared" si="0"/>
        <v>0</v>
      </c>
    </row>
    <row r="23" spans="1:44" ht="15" customHeight="1" hidden="1">
      <c r="A23" s="23"/>
      <c r="B23" s="26" t="s">
        <v>27</v>
      </c>
      <c r="C23" s="25" t="s">
        <v>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  <c r="R23" s="45"/>
      <c r="S23" s="45"/>
      <c r="T23" s="12"/>
      <c r="U23" s="12"/>
      <c r="V23" s="44"/>
      <c r="W23" s="44"/>
      <c r="X23" s="44"/>
      <c r="Y23" s="45"/>
      <c r="Z23" s="44"/>
      <c r="AA23" s="44"/>
      <c r="AB23" s="45"/>
      <c r="AC23" s="45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6">
        <f>(AF23+AB23+Z23+X23+V23+T23+R23+P23+N23+L23+J23+H23+F23+D23+AD23+AH23+AJ23+AL23+AN23)*$AP$3</f>
        <v>0</v>
      </c>
      <c r="AQ23" s="46">
        <f>(AG23+AC23+AA23+Y23+W23+U23+S23+Q23+O23+M23+K23+I23+G23+E23+AE23+AI23+AK23+AM23+AO23)*$AQ$3</f>
        <v>0</v>
      </c>
      <c r="AR23" s="47">
        <f t="shared" si="0"/>
        <v>0</v>
      </c>
    </row>
    <row r="24" spans="1:44" ht="15" customHeight="1" hidden="1">
      <c r="A24" s="23"/>
      <c r="B24" s="73" t="s">
        <v>146</v>
      </c>
      <c r="C24" s="25" t="s">
        <v>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  <c r="R24" s="45"/>
      <c r="S24" s="45"/>
      <c r="T24" s="12"/>
      <c r="U24" s="12"/>
      <c r="V24" s="44"/>
      <c r="W24" s="44"/>
      <c r="X24" s="44"/>
      <c r="Y24" s="45"/>
      <c r="Z24" s="44"/>
      <c r="AA24" s="44"/>
      <c r="AB24" s="45"/>
      <c r="AC24" s="45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6">
        <f>(AF24+AB24+Z24+X24+V24+T24+R24+P24+N24+L24+J24+H24+F24+D24+AD24+AH24+AJ24+AL24+AN24)*$AP$3</f>
        <v>0</v>
      </c>
      <c r="AQ24" s="46">
        <f>(AG24+AC24+AA24+Y24+W24+U24+S24+Q24+O24+M24+K24+I24+G24+E24+AE24+AI24+AK24+AM24+AO24)*$AQ$3</f>
        <v>0</v>
      </c>
      <c r="AR24" s="47">
        <f t="shared" si="0"/>
        <v>0</v>
      </c>
    </row>
    <row r="25" spans="1:44" ht="15">
      <c r="A25" s="102">
        <v>7</v>
      </c>
      <c r="B25" s="75" t="s">
        <v>23</v>
      </c>
      <c r="C25" s="76" t="s">
        <v>0</v>
      </c>
      <c r="D25" s="40"/>
      <c r="E25" s="40"/>
      <c r="F25" s="40"/>
      <c r="G25" s="40"/>
      <c r="H25" s="40"/>
      <c r="I25" s="40"/>
      <c r="J25" s="44"/>
      <c r="K25" s="44"/>
      <c r="L25" s="44"/>
      <c r="M25" s="44"/>
      <c r="N25" s="40"/>
      <c r="O25" s="40"/>
      <c r="P25" s="40"/>
      <c r="Q25" s="42"/>
      <c r="R25" s="42"/>
      <c r="S25" s="42"/>
      <c r="T25" s="91"/>
      <c r="U25" s="91"/>
      <c r="V25" s="44"/>
      <c r="W25" s="44"/>
      <c r="X25" s="44"/>
      <c r="Y25" s="45"/>
      <c r="Z25" s="44"/>
      <c r="AA25" s="44"/>
      <c r="AB25" s="45"/>
      <c r="AC25" s="45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78">
        <f>AP26+AP27+AP28</f>
        <v>0</v>
      </c>
      <c r="AQ25" s="78">
        <f>AQ26+AQ27+AQ28</f>
        <v>0</v>
      </c>
      <c r="AR25" s="78">
        <f>AR26+AR27+AR28</f>
        <v>0</v>
      </c>
    </row>
    <row r="26" spans="1:44" ht="20.25" customHeight="1" hidden="1">
      <c r="A26" s="23"/>
      <c r="B26" s="31" t="s">
        <v>96</v>
      </c>
      <c r="C26" s="25" t="s">
        <v>0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  <c r="R26" s="45"/>
      <c r="S26" s="45"/>
      <c r="T26" s="12"/>
      <c r="U26" s="12"/>
      <c r="V26" s="44"/>
      <c r="W26" s="44"/>
      <c r="X26" s="44"/>
      <c r="Y26" s="45"/>
      <c r="Z26" s="44"/>
      <c r="AA26" s="44"/>
      <c r="AB26" s="45"/>
      <c r="AC26" s="45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6">
        <f>(AF26+AB26+Z26+X26+V26+T26+R26+P26+N26+L26+J26+H26+F26+D26+AD26+AH26+AJ26+AL26+AN26)*$AP$3</f>
        <v>0</v>
      </c>
      <c r="AQ26" s="46">
        <f>(AG26+AC26+AA26+Y26+W26+U26+S26+Q26+O26+M26+K26+I26+G26+E26+AE26+AI26+AK26+AM26+AO26)*$AQ$3</f>
        <v>0</v>
      </c>
      <c r="AR26" s="47">
        <f t="shared" si="0"/>
        <v>0</v>
      </c>
    </row>
    <row r="27" spans="1:44" ht="15">
      <c r="A27" s="23"/>
      <c r="B27" s="24" t="s">
        <v>23</v>
      </c>
      <c r="C27" s="25" t="s">
        <v>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5"/>
      <c r="R27" s="45">
        <v>0.0385</v>
      </c>
      <c r="S27" s="45">
        <v>0.0455</v>
      </c>
      <c r="T27" s="12"/>
      <c r="U27" s="12"/>
      <c r="V27" s="44"/>
      <c r="W27" s="44"/>
      <c r="X27" s="44"/>
      <c r="Y27" s="45"/>
      <c r="Z27" s="44"/>
      <c r="AA27" s="44"/>
      <c r="AB27" s="45"/>
      <c r="AC27" s="45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6">
        <f>(AF27+AB27+Z27+X27+V27+T27+R27+P27+N27+L27+J27+H27+F27+D27+AD27+AH27+AJ27+AL27+AN27)*$AP$3</f>
        <v>0</v>
      </c>
      <c r="AQ27" s="46">
        <f>(AG27+AC27+AA27+Y27+W27+U27+S27+Q27+O27+M27+K27+I27+G27+E27+AE27+AI27+AK27+AM27+AO27)*$AQ$3</f>
        <v>0</v>
      </c>
      <c r="AR27" s="47">
        <f t="shared" si="0"/>
        <v>0</v>
      </c>
    </row>
    <row r="28" spans="1:44" ht="15" customHeight="1" hidden="1">
      <c r="A28" s="23"/>
      <c r="B28" s="24" t="s">
        <v>128</v>
      </c>
      <c r="C28" s="25" t="s">
        <v>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  <c r="R28" s="45"/>
      <c r="S28" s="45"/>
      <c r="T28" s="12"/>
      <c r="U28" s="12"/>
      <c r="V28" s="44"/>
      <c r="W28" s="44"/>
      <c r="X28" s="44"/>
      <c r="Y28" s="45"/>
      <c r="Z28" s="44"/>
      <c r="AA28" s="44"/>
      <c r="AB28" s="45"/>
      <c r="AC28" s="45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6">
        <f>(AF28+AB28+Z28+X28+V28+T28+R28+P28+N28+L28+J28+H28+F28+D28+AD28+AH28+AJ28+AL28+AN28)*$AP$3</f>
        <v>0</v>
      </c>
      <c r="AQ28" s="46">
        <f>(AG28+AC28+AA28+Y28+W28+U28+S28+Q28+O28+M28+K28+I28+G28+E28+AE28+AI28+AK28+AM28+AO28)*$AQ$3</f>
        <v>0</v>
      </c>
      <c r="AR28" s="47">
        <f t="shared" si="0"/>
        <v>0</v>
      </c>
    </row>
    <row r="29" spans="1:44" ht="15">
      <c r="A29" s="102">
        <v>8</v>
      </c>
      <c r="B29" s="75" t="s">
        <v>129</v>
      </c>
      <c r="C29" s="76" t="s">
        <v>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5"/>
      <c r="R29" s="45"/>
      <c r="S29" s="45"/>
      <c r="T29" s="12"/>
      <c r="U29" s="12"/>
      <c r="V29" s="44"/>
      <c r="W29" s="44"/>
      <c r="X29" s="44"/>
      <c r="Y29" s="45"/>
      <c r="Z29" s="44"/>
      <c r="AA29" s="44"/>
      <c r="AB29" s="45"/>
      <c r="AC29" s="45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78">
        <f>AP30+AP31+AP32+AP33+AP34+AP35+AP36+AP37+AP38+AP39</f>
        <v>0</v>
      </c>
      <c r="AQ29" s="78">
        <f>AQ30+AQ31+AQ32+AQ33+AQ34+AQ35+AQ36+AQ37+AQ38+AQ39</f>
        <v>0</v>
      </c>
      <c r="AR29" s="78">
        <f>AR30+AR31+AR32+AR33+AR34+AR35+AR36+AR37+AR38+AR39</f>
        <v>0</v>
      </c>
    </row>
    <row r="30" spans="1:44" ht="15" customHeight="1" hidden="1">
      <c r="A30" s="23"/>
      <c r="B30" s="26" t="s">
        <v>5</v>
      </c>
      <c r="C30" s="25" t="s">
        <v>0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5"/>
      <c r="R30" s="45"/>
      <c r="S30" s="45"/>
      <c r="T30" s="12"/>
      <c r="U30" s="12"/>
      <c r="V30" s="44"/>
      <c r="W30" s="44"/>
      <c r="X30" s="44"/>
      <c r="Y30" s="45"/>
      <c r="Z30" s="44"/>
      <c r="AA30" s="44"/>
      <c r="AB30" s="45"/>
      <c r="AC30" s="45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6">
        <f>(AF30+AB30+Z30+X30+V30+T30+R30+P30+N30+L30+J30+H30+F30+D30+AD30+AH30+AJ30+AL30+AN30)*$AP$3</f>
        <v>0</v>
      </c>
      <c r="AQ30" s="46">
        <f>(AG30+AC30+AA30+Y30+W30+U30+S30+Q30+O30+M30+K30+I30+G30+E30+AE30+AI30+AK30+AM30+AO30)*$AQ$3</f>
        <v>0</v>
      </c>
      <c r="AR30" s="47">
        <f t="shared" si="0"/>
        <v>0</v>
      </c>
    </row>
    <row r="31" spans="1:44" ht="15" customHeight="1" hidden="1">
      <c r="A31" s="23"/>
      <c r="B31" s="26" t="s">
        <v>58</v>
      </c>
      <c r="C31" s="25" t="s">
        <v>0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5"/>
      <c r="R31" s="45"/>
      <c r="S31" s="45"/>
      <c r="T31" s="12"/>
      <c r="U31" s="12"/>
      <c r="V31" s="44"/>
      <c r="W31" s="44"/>
      <c r="X31" s="44"/>
      <c r="Y31" s="45"/>
      <c r="Z31" s="44"/>
      <c r="AA31" s="44"/>
      <c r="AB31" s="45"/>
      <c r="AC31" s="45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6">
        <f aca="true" t="shared" si="1" ref="AP31:AP45">(AF31+AB31+Z31+X31+V31+T31+R31+P31+N31+L31+J31+H31+F31+D31+AD31+AH31+AJ31+AL31+AN31)*$AP$3</f>
        <v>0</v>
      </c>
      <c r="AQ31" s="46">
        <f aca="true" t="shared" si="2" ref="AQ31:AQ45">(AG31+AC31+AA31+Y31+W31+U31+S31+Q31+O31+M31+K31+I31+G31+E31+AE31+AI31+AK31+AM31+AO31)*$AQ$3</f>
        <v>0</v>
      </c>
      <c r="AR31" s="47">
        <f t="shared" si="0"/>
        <v>0</v>
      </c>
    </row>
    <row r="32" spans="1:44" ht="15" customHeight="1" hidden="1">
      <c r="A32" s="23"/>
      <c r="B32" s="26" t="s">
        <v>8</v>
      </c>
      <c r="C32" s="25" t="s">
        <v>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45"/>
      <c r="S32" s="45"/>
      <c r="T32" s="12"/>
      <c r="U32" s="12"/>
      <c r="V32" s="44"/>
      <c r="W32" s="44"/>
      <c r="X32" s="44"/>
      <c r="Y32" s="45"/>
      <c r="Z32" s="44"/>
      <c r="AA32" s="44"/>
      <c r="AB32" s="45"/>
      <c r="AC32" s="45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6">
        <f t="shared" si="1"/>
        <v>0</v>
      </c>
      <c r="AQ32" s="46">
        <f t="shared" si="2"/>
        <v>0</v>
      </c>
      <c r="AR32" s="47">
        <f t="shared" si="0"/>
        <v>0</v>
      </c>
    </row>
    <row r="33" spans="1:44" ht="15" customHeight="1" hidden="1">
      <c r="A33" s="23"/>
      <c r="B33" s="24" t="s">
        <v>18</v>
      </c>
      <c r="C33" s="25" t="s">
        <v>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5"/>
      <c r="R33" s="45"/>
      <c r="S33" s="45"/>
      <c r="T33" s="12"/>
      <c r="U33" s="12"/>
      <c r="V33" s="44"/>
      <c r="W33" s="44"/>
      <c r="X33" s="44"/>
      <c r="Y33" s="45"/>
      <c r="Z33" s="44"/>
      <c r="AA33" s="44"/>
      <c r="AB33" s="45"/>
      <c r="AC33" s="45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6">
        <f t="shared" si="1"/>
        <v>0</v>
      </c>
      <c r="AQ33" s="46">
        <f t="shared" si="2"/>
        <v>0</v>
      </c>
      <c r="AR33" s="47">
        <f t="shared" si="0"/>
        <v>0</v>
      </c>
    </row>
    <row r="34" spans="1:44" ht="15">
      <c r="A34" s="23"/>
      <c r="B34" s="24" t="s">
        <v>24</v>
      </c>
      <c r="C34" s="25" t="s">
        <v>0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5"/>
      <c r="R34" s="45"/>
      <c r="S34" s="45"/>
      <c r="T34" s="12"/>
      <c r="U34" s="12"/>
      <c r="V34" s="44"/>
      <c r="W34" s="44"/>
      <c r="X34" s="44"/>
      <c r="Y34" s="45"/>
      <c r="Z34" s="44"/>
      <c r="AA34" s="44"/>
      <c r="AB34" s="45">
        <v>0.0066</v>
      </c>
      <c r="AC34" s="45">
        <v>0.0072</v>
      </c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6">
        <f t="shared" si="1"/>
        <v>0</v>
      </c>
      <c r="AQ34" s="46">
        <f t="shared" si="2"/>
        <v>0</v>
      </c>
      <c r="AR34" s="47">
        <f t="shared" si="0"/>
        <v>0</v>
      </c>
    </row>
    <row r="35" spans="1:44" ht="15">
      <c r="A35" s="23"/>
      <c r="B35" s="24" t="s">
        <v>34</v>
      </c>
      <c r="C35" s="25" t="s">
        <v>0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5"/>
      <c r="R35" s="45"/>
      <c r="S35" s="45"/>
      <c r="T35" s="12"/>
      <c r="U35" s="12"/>
      <c r="V35" s="44"/>
      <c r="W35" s="44"/>
      <c r="X35" s="44"/>
      <c r="Y35" s="45"/>
      <c r="Z35" s="44"/>
      <c r="AA35" s="44"/>
      <c r="AB35" s="45"/>
      <c r="AC35" s="45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6">
        <f t="shared" si="1"/>
        <v>0</v>
      </c>
      <c r="AQ35" s="46">
        <f t="shared" si="2"/>
        <v>0</v>
      </c>
      <c r="AR35" s="47">
        <f t="shared" si="0"/>
        <v>0</v>
      </c>
    </row>
    <row r="36" spans="1:44" ht="15" customHeight="1">
      <c r="A36" s="23"/>
      <c r="B36" s="24" t="s">
        <v>35</v>
      </c>
      <c r="C36" s="25" t="s">
        <v>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>
        <v>0.009</v>
      </c>
      <c r="O36" s="44">
        <v>0.012</v>
      </c>
      <c r="P36" s="44"/>
      <c r="Q36" s="45"/>
      <c r="R36" s="45"/>
      <c r="S36" s="45"/>
      <c r="T36" s="12"/>
      <c r="U36" s="12"/>
      <c r="V36" s="44"/>
      <c r="W36" s="44"/>
      <c r="X36" s="44"/>
      <c r="Y36" s="45"/>
      <c r="Z36" s="44"/>
      <c r="AA36" s="44"/>
      <c r="AB36" s="45"/>
      <c r="AC36" s="45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6">
        <f t="shared" si="1"/>
        <v>0</v>
      </c>
      <c r="AQ36" s="46">
        <f t="shared" si="2"/>
        <v>0</v>
      </c>
      <c r="AR36" s="47">
        <f t="shared" si="0"/>
        <v>0</v>
      </c>
    </row>
    <row r="37" spans="1:44" ht="15" customHeight="1">
      <c r="A37" s="23"/>
      <c r="B37" s="24" t="s">
        <v>36</v>
      </c>
      <c r="C37" s="25" t="s">
        <v>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5"/>
      <c r="R37" s="45"/>
      <c r="S37" s="45"/>
      <c r="T37" s="12"/>
      <c r="U37" s="12"/>
      <c r="V37" s="44"/>
      <c r="W37" s="44"/>
      <c r="X37" s="44"/>
      <c r="Y37" s="45"/>
      <c r="Z37" s="44"/>
      <c r="AA37" s="44"/>
      <c r="AB37" s="45"/>
      <c r="AC37" s="45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6">
        <f t="shared" si="1"/>
        <v>0</v>
      </c>
      <c r="AQ37" s="46">
        <f t="shared" si="2"/>
        <v>0</v>
      </c>
      <c r="AR37" s="47">
        <f t="shared" si="0"/>
        <v>0</v>
      </c>
    </row>
    <row r="38" spans="1:44" ht="15" customHeight="1">
      <c r="A38" s="23"/>
      <c r="B38" s="24" t="s">
        <v>37</v>
      </c>
      <c r="C38" s="25" t="s">
        <v>0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5"/>
      <c r="R38" s="45"/>
      <c r="S38" s="45"/>
      <c r="T38" s="12"/>
      <c r="U38" s="12"/>
      <c r="V38" s="44"/>
      <c r="W38" s="44"/>
      <c r="X38" s="44"/>
      <c r="Y38" s="45"/>
      <c r="Z38" s="44"/>
      <c r="AA38" s="44"/>
      <c r="AB38" s="45"/>
      <c r="AC38" s="45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6">
        <f t="shared" si="1"/>
        <v>0</v>
      </c>
      <c r="AQ38" s="46">
        <f t="shared" si="2"/>
        <v>0</v>
      </c>
      <c r="AR38" s="47">
        <f t="shared" si="0"/>
        <v>0</v>
      </c>
    </row>
    <row r="39" spans="1:44" ht="15" customHeight="1">
      <c r="A39" s="23"/>
      <c r="B39" s="26" t="s">
        <v>38</v>
      </c>
      <c r="C39" s="25" t="s">
        <v>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/>
      <c r="R39" s="45"/>
      <c r="S39" s="45"/>
      <c r="T39" s="12"/>
      <c r="U39" s="12"/>
      <c r="V39" s="44"/>
      <c r="W39" s="44"/>
      <c r="X39" s="44"/>
      <c r="Y39" s="45"/>
      <c r="Z39" s="44"/>
      <c r="AA39" s="44"/>
      <c r="AB39" s="45"/>
      <c r="AC39" s="45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6">
        <f t="shared" si="1"/>
        <v>0</v>
      </c>
      <c r="AQ39" s="46">
        <f t="shared" si="2"/>
        <v>0</v>
      </c>
      <c r="AR39" s="47">
        <f t="shared" si="0"/>
        <v>0</v>
      </c>
    </row>
    <row r="40" spans="1:44" ht="15">
      <c r="A40" s="74">
        <v>9</v>
      </c>
      <c r="B40" s="76" t="s">
        <v>31</v>
      </c>
      <c r="C40" s="76" t="s">
        <v>0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>
        <v>0.0019</v>
      </c>
      <c r="Q40" s="44">
        <v>0.0019</v>
      </c>
      <c r="R40" s="45"/>
      <c r="S40" s="45"/>
      <c r="T40" s="12"/>
      <c r="U40" s="12"/>
      <c r="V40" s="44"/>
      <c r="W40" s="44"/>
      <c r="X40" s="44"/>
      <c r="Y40" s="45"/>
      <c r="Z40" s="44"/>
      <c r="AA40" s="44"/>
      <c r="AB40" s="45"/>
      <c r="AC40" s="45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67">
        <f t="shared" si="1"/>
        <v>0</v>
      </c>
      <c r="AQ40" s="67">
        <f t="shared" si="2"/>
        <v>0</v>
      </c>
      <c r="AR40" s="67">
        <f t="shared" si="0"/>
        <v>0</v>
      </c>
    </row>
    <row r="41" spans="1:44" ht="15">
      <c r="A41" s="74">
        <v>10</v>
      </c>
      <c r="B41" s="76" t="s">
        <v>39</v>
      </c>
      <c r="C41" s="76" t="s">
        <v>0</v>
      </c>
      <c r="D41" s="44"/>
      <c r="E41" s="44"/>
      <c r="F41" s="44">
        <v>0.008</v>
      </c>
      <c r="G41" s="44">
        <v>0.01</v>
      </c>
      <c r="H41" s="44"/>
      <c r="I41" s="44"/>
      <c r="J41" s="44"/>
      <c r="K41" s="44"/>
      <c r="L41" s="44">
        <v>0.0012</v>
      </c>
      <c r="M41" s="44">
        <v>0.0018</v>
      </c>
      <c r="N41" s="44"/>
      <c r="O41" s="44"/>
      <c r="P41" s="44"/>
      <c r="Q41" s="45"/>
      <c r="R41" s="45"/>
      <c r="S41" s="45"/>
      <c r="T41" s="12"/>
      <c r="U41" s="12"/>
      <c r="V41" s="44"/>
      <c r="W41" s="44"/>
      <c r="X41" s="44"/>
      <c r="Y41" s="45"/>
      <c r="Z41" s="44"/>
      <c r="AA41" s="44"/>
      <c r="AB41" s="45">
        <v>0.0088</v>
      </c>
      <c r="AC41" s="45">
        <v>0.0096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67">
        <f t="shared" si="1"/>
        <v>0</v>
      </c>
      <c r="AQ41" s="67">
        <f t="shared" si="2"/>
        <v>0</v>
      </c>
      <c r="AR41" s="67">
        <f t="shared" si="0"/>
        <v>0</v>
      </c>
    </row>
    <row r="42" spans="1:44" ht="15">
      <c r="A42" s="74">
        <v>11</v>
      </c>
      <c r="B42" s="76" t="s">
        <v>42</v>
      </c>
      <c r="C42" s="76" t="s">
        <v>0</v>
      </c>
      <c r="D42" s="44">
        <v>0.0007</v>
      </c>
      <c r="E42" s="44">
        <v>0.0007</v>
      </c>
      <c r="F42" s="44"/>
      <c r="G42" s="44"/>
      <c r="H42" s="44"/>
      <c r="I42" s="44"/>
      <c r="J42" s="44"/>
      <c r="K42" s="44"/>
      <c r="L42" s="44"/>
      <c r="M42" s="44"/>
      <c r="N42" s="44">
        <v>0.001</v>
      </c>
      <c r="O42" s="44">
        <v>0.0013</v>
      </c>
      <c r="P42" s="44">
        <v>0.00055</v>
      </c>
      <c r="Q42" s="44">
        <v>0.00055</v>
      </c>
      <c r="R42" s="45">
        <v>0.0011</v>
      </c>
      <c r="S42" s="45">
        <v>0.0013</v>
      </c>
      <c r="T42" s="12"/>
      <c r="U42" s="12"/>
      <c r="V42" s="44"/>
      <c r="W42" s="44"/>
      <c r="X42" s="44"/>
      <c r="Y42" s="45"/>
      <c r="Z42" s="44"/>
      <c r="AA42" s="44"/>
      <c r="AB42" s="45">
        <v>0.00055</v>
      </c>
      <c r="AC42" s="45">
        <v>0.0006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67">
        <f t="shared" si="1"/>
        <v>0</v>
      </c>
      <c r="AQ42" s="67">
        <f t="shared" si="2"/>
        <v>0</v>
      </c>
      <c r="AR42" s="67">
        <f t="shared" si="0"/>
        <v>0</v>
      </c>
    </row>
    <row r="43" spans="1:44" ht="15">
      <c r="A43" s="74">
        <v>12</v>
      </c>
      <c r="B43" s="76" t="s">
        <v>25</v>
      </c>
      <c r="C43" s="76" t="s">
        <v>0</v>
      </c>
      <c r="D43" s="44"/>
      <c r="E43" s="44"/>
      <c r="F43" s="44"/>
      <c r="G43" s="44"/>
      <c r="H43" s="44"/>
      <c r="I43" s="44"/>
      <c r="J43" s="44"/>
      <c r="K43" s="44"/>
      <c r="L43" s="44">
        <v>0.002</v>
      </c>
      <c r="M43" s="44">
        <v>0.003</v>
      </c>
      <c r="N43" s="44">
        <v>0.0015</v>
      </c>
      <c r="O43" s="44">
        <v>0.002</v>
      </c>
      <c r="P43" s="44">
        <v>0.0007</v>
      </c>
      <c r="Q43" s="45">
        <v>0.0007</v>
      </c>
      <c r="R43" s="45"/>
      <c r="S43" s="45"/>
      <c r="T43" s="12"/>
      <c r="U43" s="12"/>
      <c r="V43" s="44"/>
      <c r="W43" s="44"/>
      <c r="X43" s="44"/>
      <c r="Y43" s="45"/>
      <c r="Z43" s="44"/>
      <c r="AA43" s="44"/>
      <c r="AB43" s="45"/>
      <c r="AC43" s="45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67">
        <f t="shared" si="1"/>
        <v>0</v>
      </c>
      <c r="AQ43" s="67">
        <f t="shared" si="2"/>
        <v>0</v>
      </c>
      <c r="AR43" s="67">
        <f t="shared" si="0"/>
        <v>0</v>
      </c>
    </row>
    <row r="44" spans="1:44" ht="15">
      <c r="A44" s="74">
        <v>13</v>
      </c>
      <c r="B44" s="76" t="s">
        <v>26</v>
      </c>
      <c r="C44" s="76" t="s">
        <v>0</v>
      </c>
      <c r="D44" s="44">
        <v>0.005</v>
      </c>
      <c r="E44" s="44">
        <v>0.005</v>
      </c>
      <c r="F44" s="44"/>
      <c r="G44" s="44"/>
      <c r="H44" s="44">
        <v>0.005</v>
      </c>
      <c r="I44" s="44">
        <v>0.005</v>
      </c>
      <c r="J44" s="44"/>
      <c r="K44" s="44"/>
      <c r="L44" s="44"/>
      <c r="M44" s="44"/>
      <c r="N44" s="44"/>
      <c r="O44" s="44"/>
      <c r="P44" s="44"/>
      <c r="Q44" s="45"/>
      <c r="R44" s="45">
        <v>0.003</v>
      </c>
      <c r="S44" s="45">
        <v>0.003</v>
      </c>
      <c r="T44" s="12"/>
      <c r="U44" s="12"/>
      <c r="V44" s="44"/>
      <c r="W44" s="44"/>
      <c r="X44" s="44"/>
      <c r="Y44" s="45"/>
      <c r="Z44" s="44"/>
      <c r="AA44" s="44"/>
      <c r="AB44" s="45">
        <v>0.0044</v>
      </c>
      <c r="AC44" s="45">
        <v>0.0048</v>
      </c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67">
        <f t="shared" si="1"/>
        <v>0</v>
      </c>
      <c r="AQ44" s="67">
        <f t="shared" si="2"/>
        <v>0</v>
      </c>
      <c r="AR44" s="67">
        <f t="shared" si="0"/>
        <v>0</v>
      </c>
    </row>
    <row r="45" spans="1:44" ht="15">
      <c r="A45" s="74">
        <v>14</v>
      </c>
      <c r="B45" s="76" t="s">
        <v>44</v>
      </c>
      <c r="C45" s="76" t="s">
        <v>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  <c r="R45" s="45"/>
      <c r="S45" s="45"/>
      <c r="T45" s="12"/>
      <c r="U45" s="12"/>
      <c r="V45" s="44"/>
      <c r="W45" s="44"/>
      <c r="X45" s="44"/>
      <c r="Y45" s="45"/>
      <c r="Z45" s="44"/>
      <c r="AA45" s="44"/>
      <c r="AB45" s="45"/>
      <c r="AC45" s="45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67">
        <f t="shared" si="1"/>
        <v>0</v>
      </c>
      <c r="AQ45" s="67">
        <f t="shared" si="2"/>
        <v>0</v>
      </c>
      <c r="AR45" s="67">
        <f t="shared" si="0"/>
        <v>0</v>
      </c>
    </row>
    <row r="46" spans="1:44" ht="15">
      <c r="A46" s="74">
        <v>15</v>
      </c>
      <c r="B46" s="75" t="s">
        <v>130</v>
      </c>
      <c r="C46" s="76" t="s">
        <v>0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5"/>
      <c r="R46" s="45"/>
      <c r="S46" s="45"/>
      <c r="T46" s="12"/>
      <c r="U46" s="12"/>
      <c r="V46" s="44"/>
      <c r="W46" s="44"/>
      <c r="X46" s="44"/>
      <c r="Y46" s="45"/>
      <c r="Z46" s="44"/>
      <c r="AA46" s="44"/>
      <c r="AB46" s="45"/>
      <c r="AC46" s="45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78">
        <f>AP47+AP48+AP49+AP50+AP52+AP53+AP51</f>
        <v>0</v>
      </c>
      <c r="AQ46" s="78">
        <f>AQ47+AQ48+AQ49+AQ50+AQ52+AQ53+AQ51</f>
        <v>0</v>
      </c>
      <c r="AR46" s="78">
        <f>AR47+AR48+AR49+AR50+AR52+AR53+AR51</f>
        <v>0</v>
      </c>
    </row>
    <row r="47" spans="1:44" ht="15">
      <c r="A47" s="23"/>
      <c r="B47" s="24" t="s">
        <v>28</v>
      </c>
      <c r="C47" s="25" t="s">
        <v>0</v>
      </c>
      <c r="D47" s="44">
        <v>0.04</v>
      </c>
      <c r="E47" s="44">
        <v>0.04</v>
      </c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5"/>
      <c r="R47" s="45"/>
      <c r="S47" s="45"/>
      <c r="T47" s="12"/>
      <c r="U47" s="12"/>
      <c r="V47" s="44"/>
      <c r="W47" s="44"/>
      <c r="X47" s="44"/>
      <c r="Y47" s="45"/>
      <c r="Z47" s="44"/>
      <c r="AA47" s="44"/>
      <c r="AB47" s="45"/>
      <c r="AC47" s="45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6">
        <f>(AF47+AB47+Z47+X47+V47+T47+R47+P47+N47+L47+J47+H47+F47+D47+AD47+AH47+AJ47+AL47+AN47)*$AP$3</f>
        <v>0</v>
      </c>
      <c r="AQ47" s="46">
        <f>(AG47+AC47+AA47+Y47+W47+U47+S47+Q47+O47+M47+K47+I47+G47+E47+AE47+AI47+AK47+AM47+AO47)*$AQ$3</f>
        <v>0</v>
      </c>
      <c r="AR47" s="47">
        <f t="shared" si="0"/>
        <v>0</v>
      </c>
    </row>
    <row r="48" spans="1:44" ht="15">
      <c r="A48" s="23"/>
      <c r="B48" s="24" t="s">
        <v>13</v>
      </c>
      <c r="C48" s="25" t="s">
        <v>0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/>
      <c r="R48" s="45"/>
      <c r="S48" s="45"/>
      <c r="T48" s="12"/>
      <c r="U48" s="12"/>
      <c r="V48" s="44"/>
      <c r="W48" s="44"/>
      <c r="X48" s="44"/>
      <c r="Y48" s="45"/>
      <c r="Z48" s="44"/>
      <c r="AA48" s="44"/>
      <c r="AB48" s="45"/>
      <c r="AC48" s="45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6">
        <f aca="true" t="shared" si="3" ref="AP48:AP53">(AF48+AB48+Z48+X48+V48+T48+R48+P48+N48+L48+J48+H48+F48+D48+AD48+AH48+AJ48+AL48+AN48)*$AP$3</f>
        <v>0</v>
      </c>
      <c r="AQ48" s="46">
        <f aca="true" t="shared" si="4" ref="AQ48:AQ53">(AG48+AC48+AA48+Y48+W48+U48+S48+Q48+O48+M48+K48+I48+G48+E48+AE48+AI48+AK48+AM48+AO48)*$AQ$3</f>
        <v>0</v>
      </c>
      <c r="AR48" s="47">
        <f t="shared" si="0"/>
        <v>0</v>
      </c>
    </row>
    <row r="49" spans="1:44" ht="15" customHeight="1">
      <c r="A49" s="23"/>
      <c r="B49" s="24" t="s">
        <v>14</v>
      </c>
      <c r="C49" s="25" t="s">
        <v>0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5"/>
      <c r="R49" s="45"/>
      <c r="S49" s="45"/>
      <c r="T49" s="12"/>
      <c r="U49" s="12"/>
      <c r="V49" s="44"/>
      <c r="W49" s="44"/>
      <c r="X49" s="44"/>
      <c r="Y49" s="45"/>
      <c r="Z49" s="44"/>
      <c r="AA49" s="44"/>
      <c r="AB49" s="45"/>
      <c r="AC49" s="45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6">
        <f t="shared" si="3"/>
        <v>0</v>
      </c>
      <c r="AQ49" s="46">
        <f t="shared" si="4"/>
        <v>0</v>
      </c>
      <c r="AR49" s="47">
        <f t="shared" si="0"/>
        <v>0</v>
      </c>
    </row>
    <row r="50" spans="1:44" ht="15" customHeight="1">
      <c r="A50" s="23"/>
      <c r="B50" s="24" t="s">
        <v>94</v>
      </c>
      <c r="C50" s="25" t="s">
        <v>0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5"/>
      <c r="R50" s="45"/>
      <c r="S50" s="45"/>
      <c r="T50" s="12"/>
      <c r="U50" s="12"/>
      <c r="V50" s="44"/>
      <c r="W50" s="44"/>
      <c r="X50" s="44">
        <v>0.155</v>
      </c>
      <c r="Y50" s="45">
        <v>0.185</v>
      </c>
      <c r="Z50" s="44"/>
      <c r="AA50" s="44"/>
      <c r="AB50" s="45"/>
      <c r="AC50" s="45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6">
        <f t="shared" si="3"/>
        <v>0</v>
      </c>
      <c r="AQ50" s="46">
        <f t="shared" si="4"/>
        <v>0</v>
      </c>
      <c r="AR50" s="47">
        <f t="shared" si="0"/>
        <v>0</v>
      </c>
    </row>
    <row r="51" spans="1:44" ht="15" customHeight="1">
      <c r="A51" s="23"/>
      <c r="B51" s="24" t="s">
        <v>172</v>
      </c>
      <c r="C51" s="25" t="s">
        <v>0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5"/>
      <c r="R51" s="45"/>
      <c r="S51" s="45"/>
      <c r="T51" s="12"/>
      <c r="U51" s="12"/>
      <c r="V51" s="44"/>
      <c r="W51" s="44"/>
      <c r="X51" s="44"/>
      <c r="Y51" s="45"/>
      <c r="Z51" s="44"/>
      <c r="AA51" s="44"/>
      <c r="AB51" s="45"/>
      <c r="AC51" s="45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6">
        <f t="shared" si="3"/>
        <v>0</v>
      </c>
      <c r="AQ51" s="46">
        <f t="shared" si="4"/>
        <v>0</v>
      </c>
      <c r="AR51" s="47">
        <f t="shared" si="0"/>
        <v>0</v>
      </c>
    </row>
    <row r="52" spans="1:44" ht="15" customHeight="1">
      <c r="A52" s="23"/>
      <c r="B52" s="24" t="s">
        <v>103</v>
      </c>
      <c r="C52" s="25" t="s">
        <v>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5"/>
      <c r="R52" s="45"/>
      <c r="S52" s="45"/>
      <c r="T52" s="12"/>
      <c r="U52" s="12"/>
      <c r="V52" s="44"/>
      <c r="W52" s="44"/>
      <c r="X52" s="44"/>
      <c r="Y52" s="45"/>
      <c r="Z52" s="44"/>
      <c r="AA52" s="44"/>
      <c r="AB52" s="45"/>
      <c r="AC52" s="45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6">
        <f t="shared" si="3"/>
        <v>0</v>
      </c>
      <c r="AQ52" s="46">
        <f t="shared" si="4"/>
        <v>0</v>
      </c>
      <c r="AR52" s="47">
        <f t="shared" si="0"/>
        <v>0</v>
      </c>
    </row>
    <row r="53" spans="1:44" ht="15">
      <c r="A53" s="23"/>
      <c r="B53" s="26" t="s">
        <v>29</v>
      </c>
      <c r="C53" s="25" t="s">
        <v>0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5"/>
      <c r="R53" s="45"/>
      <c r="S53" s="45"/>
      <c r="T53" s="12"/>
      <c r="U53" s="12"/>
      <c r="V53" s="44"/>
      <c r="W53" s="44"/>
      <c r="X53" s="44"/>
      <c r="Y53" s="45"/>
      <c r="Z53" s="44"/>
      <c r="AA53" s="44"/>
      <c r="AB53" s="45">
        <v>0.02</v>
      </c>
      <c r="AC53" s="45">
        <v>0.03</v>
      </c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6">
        <f t="shared" si="3"/>
        <v>0</v>
      </c>
      <c r="AQ53" s="46">
        <f t="shared" si="4"/>
        <v>0</v>
      </c>
      <c r="AR53" s="47">
        <f t="shared" si="0"/>
        <v>0</v>
      </c>
    </row>
    <row r="54" spans="1:44" ht="15">
      <c r="A54" s="74">
        <v>16</v>
      </c>
      <c r="B54" s="76" t="s">
        <v>131</v>
      </c>
      <c r="C54" s="76" t="s">
        <v>0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5"/>
      <c r="R54" s="45"/>
      <c r="S54" s="45"/>
      <c r="T54" s="12"/>
      <c r="U54" s="12"/>
      <c r="V54" s="44"/>
      <c r="W54" s="44"/>
      <c r="X54" s="44"/>
      <c r="Y54" s="45"/>
      <c r="Z54" s="44"/>
      <c r="AA54" s="44"/>
      <c r="AB54" s="45">
        <v>0.1032</v>
      </c>
      <c r="AC54" s="45">
        <v>0.1122</v>
      </c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67">
        <f>(AF54+AB54+Z54+X54+V54+T54+R54+P54+N54+L54+J54+H54+F54+D54+AD54+AH54+AJ54+AL54+AN54)*$AP$3</f>
        <v>0</v>
      </c>
      <c r="AQ54" s="67">
        <f>(AG54+AC54+AA54+Y54+W54+U54+S54+Q54+O54+M54+K54+I54+G54+E54+AE54+AI54+AK54+AM54+AO54)*$AQ$3</f>
        <v>0</v>
      </c>
      <c r="AR54" s="67">
        <f t="shared" si="0"/>
        <v>0</v>
      </c>
    </row>
    <row r="55" spans="1:44" ht="15">
      <c r="A55" s="74">
        <v>17</v>
      </c>
      <c r="B55" s="76" t="s">
        <v>132</v>
      </c>
      <c r="C55" s="76" t="s">
        <v>0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5"/>
      <c r="R55" s="45"/>
      <c r="S55" s="45"/>
      <c r="T55" s="12"/>
      <c r="U55" s="12"/>
      <c r="V55" s="44"/>
      <c r="W55" s="44"/>
      <c r="X55" s="44"/>
      <c r="Y55" s="45"/>
      <c r="Z55" s="44"/>
      <c r="AA55" s="44"/>
      <c r="AB55" s="45">
        <v>0.0044</v>
      </c>
      <c r="AC55" s="45">
        <v>0.0048</v>
      </c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67">
        <f>(AF55+AB55+Z55+X55+V55+T55+R55+P55+N55+L55+J55+H55+F55+D55+AD55+AH55+AJ55+AL55+AN55)*$AP$3</f>
        <v>0</v>
      </c>
      <c r="AQ55" s="67">
        <f>(AG55+AC55+AA55+Y55+W55+U55+S55+Q55+O55+M55+K55+I55+G55+E55+AE55+AI55+AK55+AM55+AO55)*$AQ$3</f>
        <v>0</v>
      </c>
      <c r="AR55" s="67">
        <f t="shared" si="0"/>
        <v>0</v>
      </c>
    </row>
    <row r="56" spans="1:44" ht="15">
      <c r="A56" s="74">
        <v>18</v>
      </c>
      <c r="B56" s="76" t="s">
        <v>49</v>
      </c>
      <c r="C56" s="76" t="s">
        <v>0</v>
      </c>
      <c r="D56" s="44"/>
      <c r="E56" s="44"/>
      <c r="F56" s="44">
        <v>0.0004</v>
      </c>
      <c r="G56" s="105">
        <v>0.00045</v>
      </c>
      <c r="H56" s="44"/>
      <c r="I56" s="44"/>
      <c r="J56" s="44"/>
      <c r="K56" s="44"/>
      <c r="L56" s="44"/>
      <c r="M56" s="44"/>
      <c r="N56" s="44"/>
      <c r="O56" s="44"/>
      <c r="P56" s="44"/>
      <c r="Q56" s="45"/>
      <c r="R56" s="45"/>
      <c r="S56" s="45"/>
      <c r="T56" s="12"/>
      <c r="U56" s="12"/>
      <c r="V56" s="44"/>
      <c r="W56" s="44"/>
      <c r="X56" s="44"/>
      <c r="Y56" s="45"/>
      <c r="Z56" s="44"/>
      <c r="AA56" s="44"/>
      <c r="AB56" s="45"/>
      <c r="AC56" s="45"/>
      <c r="AD56" s="44">
        <v>0.0004</v>
      </c>
      <c r="AE56" s="44">
        <v>0.00045</v>
      </c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67">
        <f>(AF56+AB56+Z56+X56+V56+T56+R56+P56+N56+L56+J56+H56+F56+D56+AD56+AH56+AJ56+AL56+AN56)*$AP$3</f>
        <v>0</v>
      </c>
      <c r="AQ56" s="67">
        <f>(AG56+AC56+AA56+Y56+W56+U56+S56+Q56+O56+M56+K56+I56+G56+E56+AE56+AI56+AK56+AM56+AO56)*$AQ$3</f>
        <v>0</v>
      </c>
      <c r="AR56" s="67">
        <f t="shared" si="0"/>
        <v>0</v>
      </c>
    </row>
    <row r="57" spans="1:44" ht="15">
      <c r="A57" s="74">
        <v>19</v>
      </c>
      <c r="B57" s="76" t="s">
        <v>10</v>
      </c>
      <c r="C57" s="76" t="s">
        <v>0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5"/>
      <c r="R57" s="45"/>
      <c r="S57" s="45"/>
      <c r="T57" s="12"/>
      <c r="U57" s="12"/>
      <c r="V57" s="44"/>
      <c r="W57" s="44"/>
      <c r="X57" s="44"/>
      <c r="Y57" s="45"/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67">
        <f>(AF57+AB57+Z57+X57+V57+T57+R57+P57+N57+L57+J57+H57+F57+D57+AD57+AH57+AJ57+AL57+AN57)*$AP$3</f>
        <v>0</v>
      </c>
      <c r="AQ57" s="67">
        <f>(AG57+AC57+AA57+Y57+W57+U57+S57+Q57+O57+M57+K57+I57+G57+E57+AE57+AI57+AK57+AM57+AO57)*$AQ$3</f>
        <v>0</v>
      </c>
      <c r="AR57" s="67">
        <f t="shared" si="0"/>
        <v>0</v>
      </c>
    </row>
    <row r="58" spans="1:44" ht="15">
      <c r="A58" s="74">
        <v>20</v>
      </c>
      <c r="B58" s="76" t="s">
        <v>17</v>
      </c>
      <c r="C58" s="76" t="s">
        <v>0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5"/>
      <c r="R58" s="45"/>
      <c r="S58" s="45"/>
      <c r="T58" s="12"/>
      <c r="U58" s="12"/>
      <c r="V58" s="44"/>
      <c r="W58" s="44"/>
      <c r="X58" s="44"/>
      <c r="Y58" s="45"/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67">
        <f>(AF58+AB58+Z58+X58+V58+T58+R58+P58+N58+L58+J58+H58+F58+D58+AD58+AH58+AJ58+AL58+AN58)*$AP$3</f>
        <v>0</v>
      </c>
      <c r="AQ58" s="67">
        <f>(AG58+AC58+AA58+Y58+W58+U58+S58+Q58+O58+M58+K58+I58+G58+E58+AE58+AI58+AK58+AM58+AO58)*$AQ$3</f>
        <v>0</v>
      </c>
      <c r="AR58" s="67">
        <f t="shared" si="0"/>
        <v>0</v>
      </c>
    </row>
    <row r="59" spans="1:44" ht="15">
      <c r="A59" s="74">
        <v>21</v>
      </c>
      <c r="B59" s="79" t="s">
        <v>133</v>
      </c>
      <c r="C59" s="76" t="s">
        <v>0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5"/>
      <c r="R59" s="45"/>
      <c r="S59" s="45"/>
      <c r="T59" s="12"/>
      <c r="U59" s="12"/>
      <c r="V59" s="44"/>
      <c r="W59" s="44"/>
      <c r="X59" s="44"/>
      <c r="Y59" s="45"/>
      <c r="Z59" s="44"/>
      <c r="AA59" s="44"/>
      <c r="AB59" s="45"/>
      <c r="AC59" s="45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78">
        <f>AP60+AP61+AP62+AP63+AP64+AP65+AP66+AP67</f>
        <v>0</v>
      </c>
      <c r="AQ59" s="78">
        <f>AQ60+AQ61+AQ62+AQ63+AQ64+AQ65+AQ66+AQ67</f>
        <v>0</v>
      </c>
      <c r="AR59" s="78">
        <f>AR60+AR61+AR62+AR63+AR64+AR65+AR66+AR67</f>
        <v>0</v>
      </c>
    </row>
    <row r="60" spans="1:44" ht="15">
      <c r="A60" s="23"/>
      <c r="B60" s="24" t="s">
        <v>1</v>
      </c>
      <c r="C60" s="25" t="s">
        <v>0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5"/>
      <c r="R60" s="45"/>
      <c r="S60" s="45"/>
      <c r="T60" s="12"/>
      <c r="U60" s="12"/>
      <c r="V60" s="44"/>
      <c r="W60" s="44"/>
      <c r="X60" s="44"/>
      <c r="Y60" s="45"/>
      <c r="Z60" s="44"/>
      <c r="AA60" s="44"/>
      <c r="AB60" s="45"/>
      <c r="AC60" s="45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6">
        <f>(AF60+AB60+Z60+X60+V60+T60+R60+P60+N60+L60+J60+H60+F60+D60+AD60+AH60+AJ60+AL60+AN60)*$AP$3</f>
        <v>0</v>
      </c>
      <c r="AQ60" s="46">
        <f>(AG60+AC60+AA60+Y60+W60+U60+S60+Q60+O60+M60+K60+I60+G60+E60+AE60+AI60+AK60+AM60+AO60)*$AQ$3</f>
        <v>0</v>
      </c>
      <c r="AR60" s="47">
        <f t="shared" si="0"/>
        <v>0</v>
      </c>
    </row>
    <row r="61" spans="1:44" ht="15">
      <c r="A61" s="23"/>
      <c r="B61" s="26" t="s">
        <v>3</v>
      </c>
      <c r="C61" s="25" t="s">
        <v>0</v>
      </c>
      <c r="D61" s="44"/>
      <c r="E61" s="44"/>
      <c r="F61" s="44"/>
      <c r="G61" s="44"/>
      <c r="H61" s="44"/>
      <c r="I61" s="44"/>
      <c r="J61" s="44">
        <v>0.15865</v>
      </c>
      <c r="K61" s="44">
        <v>0.167</v>
      </c>
      <c r="L61" s="44"/>
      <c r="M61" s="44"/>
      <c r="N61" s="44"/>
      <c r="O61" s="44"/>
      <c r="P61" s="44"/>
      <c r="Q61" s="45"/>
      <c r="R61" s="45"/>
      <c r="S61" s="45"/>
      <c r="T61" s="12"/>
      <c r="U61" s="12"/>
      <c r="V61" s="44"/>
      <c r="W61" s="44"/>
      <c r="X61" s="44"/>
      <c r="Y61" s="45"/>
      <c r="Z61" s="44"/>
      <c r="AA61" s="44"/>
      <c r="AB61" s="45"/>
      <c r="AC61" s="45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6">
        <f aca="true" t="shared" si="5" ref="AP61:AP67">(AF61+AB61+Z61+X61+V61+T61+R61+P61+N61+L61+J61+H61+F61+D61+AD61+AH61+AJ61+AL61+AN61)*$AP$3</f>
        <v>0</v>
      </c>
      <c r="AQ61" s="46">
        <f aca="true" t="shared" si="6" ref="AQ61:AQ67">(AG61+AC61+AA61+Y61+W61+U61+S61+Q61+O61+M61+K61+I61+G61+E61+AE61+AI61+AK61+AM61+AO61)*$AQ$3</f>
        <v>0</v>
      </c>
      <c r="AR61" s="47">
        <f t="shared" si="0"/>
        <v>0</v>
      </c>
    </row>
    <row r="62" spans="1:44" ht="15">
      <c r="A62" s="23"/>
      <c r="B62" s="26" t="s">
        <v>93</v>
      </c>
      <c r="C62" s="25" t="s">
        <v>0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5"/>
      <c r="R62" s="45"/>
      <c r="S62" s="45"/>
      <c r="T62" s="12"/>
      <c r="U62" s="12"/>
      <c r="V62" s="44"/>
      <c r="W62" s="44"/>
      <c r="X62" s="44"/>
      <c r="Y62" s="45"/>
      <c r="Z62" s="44"/>
      <c r="AA62" s="44"/>
      <c r="AB62" s="45"/>
      <c r="AC62" s="45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6">
        <f t="shared" si="5"/>
        <v>0</v>
      </c>
      <c r="AQ62" s="46">
        <f t="shared" si="6"/>
        <v>0</v>
      </c>
      <c r="AR62" s="47">
        <f t="shared" si="0"/>
        <v>0</v>
      </c>
    </row>
    <row r="63" spans="1:44" ht="15">
      <c r="A63" s="23"/>
      <c r="B63" s="24" t="s">
        <v>21</v>
      </c>
      <c r="C63" s="25" t="s">
        <v>0</v>
      </c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5"/>
      <c r="R63" s="45"/>
      <c r="S63" s="45"/>
      <c r="T63" s="12"/>
      <c r="U63" s="12"/>
      <c r="V63" s="44"/>
      <c r="W63" s="44"/>
      <c r="X63" s="44"/>
      <c r="Y63" s="45"/>
      <c r="Z63" s="44"/>
      <c r="AA63" s="44"/>
      <c r="AB63" s="45"/>
      <c r="AC63" s="45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6">
        <f t="shared" si="5"/>
        <v>0</v>
      </c>
      <c r="AQ63" s="46">
        <f t="shared" si="6"/>
        <v>0</v>
      </c>
      <c r="AR63" s="47">
        <f t="shared" si="0"/>
        <v>0</v>
      </c>
    </row>
    <row r="64" spans="1:44" ht="15">
      <c r="A64" s="23"/>
      <c r="B64" s="24" t="s">
        <v>51</v>
      </c>
      <c r="C64" s="25" t="s">
        <v>0</v>
      </c>
      <c r="D64" s="44"/>
      <c r="E64" s="44"/>
      <c r="F64" s="44"/>
      <c r="G64" s="44"/>
      <c r="H64" s="44"/>
      <c r="I64" s="44"/>
      <c r="J64" s="44"/>
      <c r="K64" s="44"/>
      <c r="L64" s="44">
        <v>0.0118</v>
      </c>
      <c r="M64" s="44">
        <v>0.0177</v>
      </c>
      <c r="N64" s="44"/>
      <c r="O64" s="44"/>
      <c r="P64" s="44"/>
      <c r="Q64" s="45"/>
      <c r="R64" s="45"/>
      <c r="S64" s="45"/>
      <c r="T64" s="12"/>
      <c r="U64" s="12"/>
      <c r="V64" s="44"/>
      <c r="W64" s="44"/>
      <c r="X64" s="44"/>
      <c r="Y64" s="45"/>
      <c r="Z64" s="44"/>
      <c r="AA64" s="44"/>
      <c r="AB64" s="45"/>
      <c r="AC64" s="45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6">
        <f t="shared" si="5"/>
        <v>0</v>
      </c>
      <c r="AQ64" s="46">
        <f t="shared" si="6"/>
        <v>0</v>
      </c>
      <c r="AR64" s="47">
        <f t="shared" si="0"/>
        <v>0</v>
      </c>
    </row>
    <row r="65" spans="1:44" ht="15" customHeight="1" hidden="1">
      <c r="A65" s="23"/>
      <c r="B65" s="59" t="s">
        <v>115</v>
      </c>
      <c r="C65" s="25" t="s">
        <v>0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5"/>
      <c r="R65" s="45"/>
      <c r="S65" s="45"/>
      <c r="T65" s="12"/>
      <c r="U65" s="12"/>
      <c r="V65" s="44"/>
      <c r="W65" s="44"/>
      <c r="X65" s="44"/>
      <c r="Y65" s="45"/>
      <c r="Z65" s="44"/>
      <c r="AA65" s="44"/>
      <c r="AB65" s="45"/>
      <c r="AC65" s="45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6">
        <f t="shared" si="5"/>
        <v>0</v>
      </c>
      <c r="AQ65" s="46">
        <f t="shared" si="6"/>
        <v>0</v>
      </c>
      <c r="AR65" s="47">
        <f t="shared" si="0"/>
        <v>0</v>
      </c>
    </row>
    <row r="66" spans="1:44" ht="15" customHeight="1" hidden="1">
      <c r="A66" s="23"/>
      <c r="B66" s="24" t="s">
        <v>54</v>
      </c>
      <c r="C66" s="25" t="s">
        <v>0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5"/>
      <c r="R66" s="45"/>
      <c r="S66" s="45"/>
      <c r="T66" s="12"/>
      <c r="U66" s="12"/>
      <c r="V66" s="44"/>
      <c r="W66" s="44"/>
      <c r="X66" s="44"/>
      <c r="Y66" s="45"/>
      <c r="Z66" s="44"/>
      <c r="AA66" s="44"/>
      <c r="AB66" s="45"/>
      <c r="AC66" s="45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6">
        <f t="shared" si="5"/>
        <v>0</v>
      </c>
      <c r="AQ66" s="46">
        <f t="shared" si="6"/>
        <v>0</v>
      </c>
      <c r="AR66" s="47">
        <f t="shared" si="0"/>
        <v>0</v>
      </c>
    </row>
    <row r="67" spans="1:44" ht="15" customHeight="1" hidden="1">
      <c r="A67" s="23"/>
      <c r="B67" s="28" t="s">
        <v>166</v>
      </c>
      <c r="C67" s="25" t="s">
        <v>0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5"/>
      <c r="R67" s="45"/>
      <c r="S67" s="45"/>
      <c r="T67" s="12"/>
      <c r="U67" s="12"/>
      <c r="V67" s="44"/>
      <c r="W67" s="44"/>
      <c r="X67" s="44"/>
      <c r="Y67" s="45"/>
      <c r="Z67" s="44"/>
      <c r="AA67" s="44"/>
      <c r="AB67" s="45"/>
      <c r="AC67" s="45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6">
        <f t="shared" si="5"/>
        <v>0</v>
      </c>
      <c r="AQ67" s="46">
        <f t="shared" si="6"/>
        <v>0</v>
      </c>
      <c r="AR67" s="47">
        <f t="shared" si="0"/>
        <v>0</v>
      </c>
    </row>
    <row r="68" spans="1:44" ht="15">
      <c r="A68" s="74">
        <v>22</v>
      </c>
      <c r="B68" s="79" t="s">
        <v>134</v>
      </c>
      <c r="C68" s="76" t="s">
        <v>0</v>
      </c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5"/>
      <c r="R68" s="45"/>
      <c r="S68" s="45"/>
      <c r="T68" s="12"/>
      <c r="U68" s="12"/>
      <c r="V68" s="44"/>
      <c r="W68" s="44"/>
      <c r="X68" s="44"/>
      <c r="Y68" s="45"/>
      <c r="Z68" s="44"/>
      <c r="AA68" s="44"/>
      <c r="AB68" s="45"/>
      <c r="AC68" s="45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78">
        <f>AP69+AP70+AP71+AP72+AP73+AP74+AP75</f>
        <v>0</v>
      </c>
      <c r="AQ68" s="78">
        <f>AQ69+AQ70+AQ71+AQ72+AQ73+AQ74+AQ75</f>
        <v>0</v>
      </c>
      <c r="AR68" s="78">
        <f>AR69+AR70+AR71+AR72+AR73+AR74+AR75</f>
        <v>0</v>
      </c>
    </row>
    <row r="69" spans="1:44" ht="15" customHeight="1" hidden="1">
      <c r="A69" s="23"/>
      <c r="B69" s="26" t="s">
        <v>152</v>
      </c>
      <c r="C69" s="25" t="s">
        <v>0</v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5"/>
      <c r="R69" s="45"/>
      <c r="S69" s="45"/>
      <c r="T69" s="12"/>
      <c r="U69" s="12"/>
      <c r="V69" s="44"/>
      <c r="W69" s="44"/>
      <c r="X69" s="44"/>
      <c r="Y69" s="45"/>
      <c r="Z69" s="44"/>
      <c r="AA69" s="44"/>
      <c r="AB69" s="45"/>
      <c r="AC69" s="45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6">
        <f>(AF69+AB69+Z69+X69+V69+T69+R69+P69+N69+L69+J69+H69+F69+D69+AD69+AH69+AJ69+AL69+AN69)*$AP$3</f>
        <v>0</v>
      </c>
      <c r="AQ69" s="46">
        <f>(AG69+AC69+AA69+Y69+W69+U69+S69+Q69+O69+M69+K69+I69+G69+E69+AE69+AI69+AK69+AM69+AO69)*$AQ$3</f>
        <v>0</v>
      </c>
      <c r="AR69" s="47">
        <f t="shared" si="0"/>
        <v>0</v>
      </c>
    </row>
    <row r="70" spans="1:44" ht="15" customHeight="1" hidden="1">
      <c r="A70" s="23"/>
      <c r="B70" s="26" t="s">
        <v>9</v>
      </c>
      <c r="C70" s="25" t="s">
        <v>0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5"/>
      <c r="R70" s="45"/>
      <c r="S70" s="45"/>
      <c r="T70" s="12"/>
      <c r="U70" s="12"/>
      <c r="V70" s="44"/>
      <c r="W70" s="44"/>
      <c r="X70" s="44"/>
      <c r="Y70" s="45"/>
      <c r="Z70" s="44"/>
      <c r="AA70" s="44"/>
      <c r="AB70" s="45"/>
      <c r="AC70" s="45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6">
        <f aca="true" t="shared" si="7" ref="AP70:AP75">(AF70+AB70+Z70+X70+V70+T70+R70+P70+N70+L70+J70+H70+F70+D70+AD70+AH70+AJ70+AL70+AN70)*$AP$3</f>
        <v>0</v>
      </c>
      <c r="AQ70" s="46">
        <f aca="true" t="shared" si="8" ref="AQ70:AQ75">(AG70+AC70+AA70+Y70+W70+U70+S70+Q70+O70+M70+K70+I70+G70+E70+AE70+AI70+AK70+AM70+AO70)*$AQ$3</f>
        <v>0</v>
      </c>
      <c r="AR70" s="47">
        <f t="shared" si="0"/>
        <v>0</v>
      </c>
    </row>
    <row r="71" spans="1:44" ht="15" customHeight="1" hidden="1">
      <c r="A71" s="23"/>
      <c r="B71" s="26" t="s">
        <v>61</v>
      </c>
      <c r="C71" s="25" t="s">
        <v>0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5"/>
      <c r="R71" s="45"/>
      <c r="S71" s="45"/>
      <c r="T71" s="12"/>
      <c r="U71" s="12"/>
      <c r="V71" s="44"/>
      <c r="W71" s="44"/>
      <c r="X71" s="44"/>
      <c r="Y71" s="45"/>
      <c r="Z71" s="44"/>
      <c r="AA71" s="44"/>
      <c r="AB71" s="45"/>
      <c r="AC71" s="45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6">
        <f t="shared" si="7"/>
        <v>0</v>
      </c>
      <c r="AQ71" s="46">
        <f t="shared" si="8"/>
        <v>0</v>
      </c>
      <c r="AR71" s="47">
        <f t="shared" si="0"/>
        <v>0</v>
      </c>
    </row>
    <row r="72" spans="1:44" ht="15" customHeight="1" hidden="1">
      <c r="A72" s="23"/>
      <c r="B72" s="24" t="s">
        <v>47</v>
      </c>
      <c r="C72" s="25" t="s">
        <v>0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5"/>
      <c r="R72" s="45"/>
      <c r="S72" s="45"/>
      <c r="T72" s="12"/>
      <c r="U72" s="12"/>
      <c r="V72" s="44"/>
      <c r="W72" s="44"/>
      <c r="X72" s="44"/>
      <c r="Y72" s="45"/>
      <c r="Z72" s="44"/>
      <c r="AA72" s="44"/>
      <c r="AB72" s="45"/>
      <c r="AC72" s="45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6">
        <f t="shared" si="7"/>
        <v>0</v>
      </c>
      <c r="AQ72" s="46">
        <f t="shared" si="8"/>
        <v>0</v>
      </c>
      <c r="AR72" s="47">
        <f t="shared" si="0"/>
        <v>0</v>
      </c>
    </row>
    <row r="73" spans="1:44" ht="15" customHeight="1" hidden="1">
      <c r="A73" s="23"/>
      <c r="B73" s="24" t="s">
        <v>50</v>
      </c>
      <c r="C73" s="25" t="s">
        <v>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5"/>
      <c r="R73" s="45"/>
      <c r="S73" s="45"/>
      <c r="T73" s="12"/>
      <c r="U73" s="12"/>
      <c r="V73" s="44"/>
      <c r="W73" s="44"/>
      <c r="X73" s="44"/>
      <c r="Y73" s="45"/>
      <c r="Z73" s="44"/>
      <c r="AA73" s="44"/>
      <c r="AB73" s="45"/>
      <c r="AC73" s="45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6">
        <f t="shared" si="7"/>
        <v>0</v>
      </c>
      <c r="AQ73" s="46">
        <f t="shared" si="8"/>
        <v>0</v>
      </c>
      <c r="AR73" s="47">
        <f t="shared" si="0"/>
        <v>0</v>
      </c>
    </row>
    <row r="74" spans="1:44" ht="15" customHeight="1" hidden="1">
      <c r="A74" s="23"/>
      <c r="B74" s="28" t="s">
        <v>65</v>
      </c>
      <c r="C74" s="25" t="s">
        <v>0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5"/>
      <c r="R74" s="45"/>
      <c r="S74" s="45"/>
      <c r="T74" s="12"/>
      <c r="U74" s="12"/>
      <c r="V74" s="44"/>
      <c r="W74" s="44"/>
      <c r="X74" s="44"/>
      <c r="Y74" s="45"/>
      <c r="Z74" s="44"/>
      <c r="AA74" s="44"/>
      <c r="AB74" s="45"/>
      <c r="AC74" s="45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6">
        <f t="shared" si="7"/>
        <v>0</v>
      </c>
      <c r="AQ74" s="46">
        <f t="shared" si="8"/>
        <v>0</v>
      </c>
      <c r="AR74" s="47">
        <f aca="true" t="shared" si="9" ref="AR74:AR109">AQ74+AP74</f>
        <v>0</v>
      </c>
    </row>
    <row r="75" spans="1:44" ht="15" customHeight="1" hidden="1">
      <c r="A75" s="23"/>
      <c r="B75" s="24" t="s">
        <v>15</v>
      </c>
      <c r="C75" s="25" t="s">
        <v>0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5"/>
      <c r="R75" s="45"/>
      <c r="S75" s="45"/>
      <c r="T75" s="12"/>
      <c r="U75" s="12"/>
      <c r="V75" s="44"/>
      <c r="W75" s="44"/>
      <c r="X75" s="44"/>
      <c r="Y75" s="45"/>
      <c r="Z75" s="44"/>
      <c r="AA75" s="44"/>
      <c r="AB75" s="45"/>
      <c r="AC75" s="45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6">
        <f t="shared" si="7"/>
        <v>0</v>
      </c>
      <c r="AQ75" s="46">
        <f t="shared" si="8"/>
        <v>0</v>
      </c>
      <c r="AR75" s="47">
        <f t="shared" si="9"/>
        <v>0</v>
      </c>
    </row>
    <row r="76" spans="1:44" ht="15">
      <c r="A76" s="74">
        <v>23</v>
      </c>
      <c r="B76" s="76" t="s">
        <v>12</v>
      </c>
      <c r="C76" s="76" t="s">
        <v>0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93">
        <v>0.06</v>
      </c>
      <c r="O76" s="93">
        <v>0.08</v>
      </c>
      <c r="P76" s="44"/>
      <c r="Q76" s="45"/>
      <c r="R76" s="45"/>
      <c r="S76" s="45"/>
      <c r="T76" s="12"/>
      <c r="U76" s="12"/>
      <c r="V76" s="44"/>
      <c r="W76" s="44"/>
      <c r="X76" s="44"/>
      <c r="Y76" s="45"/>
      <c r="Z76" s="44"/>
      <c r="AA76" s="44"/>
      <c r="AB76" s="45"/>
      <c r="AC76" s="45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67">
        <f>(AF76+AB76+Z76+X76+V76+T76+R76+P76+N76+L76+J76+H76+F76+D76+AD76+AH76+AJ76+AL76+AN76)*$AP$3</f>
        <v>0</v>
      </c>
      <c r="AQ76" s="67">
        <f>(AG76+AC76+AA76+Y76+W76+U76+S76+Q76+O76+M76+K76+I76+G76+E76+AE76+AI76+AK76+AM76+AO76)*$AQ$3</f>
        <v>0</v>
      </c>
      <c r="AR76" s="67">
        <f t="shared" si="9"/>
        <v>0</v>
      </c>
    </row>
    <row r="77" spans="1:44" ht="15">
      <c r="A77" s="74">
        <v>24</v>
      </c>
      <c r="B77" s="79" t="s">
        <v>147</v>
      </c>
      <c r="C77" s="76" t="s">
        <v>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5"/>
      <c r="R77" s="45"/>
      <c r="S77" s="45"/>
      <c r="T77" s="12"/>
      <c r="U77" s="12"/>
      <c r="V77" s="44"/>
      <c r="W77" s="44"/>
      <c r="X77" s="44"/>
      <c r="Y77" s="45"/>
      <c r="Z77" s="44"/>
      <c r="AA77" s="44"/>
      <c r="AB77" s="45"/>
      <c r="AC77" s="45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78">
        <f>AP78+AP79+AP80+AP81+AP82+AP83+AP84+AP85+AP86+AP87+AP88+AP89+AP90+AP91+AP92+AP93+AP94+AP95+AP96</f>
        <v>0</v>
      </c>
      <c r="AQ77" s="78">
        <f>AQ78+AQ79+AQ80+AQ81+AQ82+AQ83+AQ84+AQ85+AQ86+AQ87+AQ88+AQ89+AQ90+AQ91+AQ92+AQ93+AQ94+AQ95+AQ96</f>
        <v>0</v>
      </c>
      <c r="AR77" s="78">
        <f>AR78+AR79+AR80+AR81+AR82+AR83+AR84+AR85+AR86+AR87+AR88+AR89+AR90+AR91+AR92+AR93+AR94+AR95+AR96</f>
        <v>0</v>
      </c>
    </row>
    <row r="78" spans="1:44" ht="15" customHeight="1" hidden="1">
      <c r="A78" s="23"/>
      <c r="B78" s="24" t="s">
        <v>11</v>
      </c>
      <c r="C78" s="25" t="s">
        <v>0</v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5"/>
      <c r="R78" s="45"/>
      <c r="S78" s="45"/>
      <c r="T78" s="12"/>
      <c r="U78" s="12"/>
      <c r="V78" s="44"/>
      <c r="W78" s="44"/>
      <c r="X78" s="44"/>
      <c r="Y78" s="45"/>
      <c r="Z78" s="44"/>
      <c r="AA78" s="44"/>
      <c r="AB78" s="45"/>
      <c r="AC78" s="45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6">
        <f>(AF78+AB78+Z78+X78+V78+T78+R78+P78+N78+L78+J78+H78+F78+D78+AD78+AH78+AJ78+AL78+AN78)*$AP$3</f>
        <v>0</v>
      </c>
      <c r="AQ78" s="46">
        <f>(AG78+AC78+AA78+Y78+W78+U78+S78+Q78+O78+M78+K78+I78+G78+E78+AE78+AI78+AK78+AM78+AO78)*$AQ$3</f>
        <v>0</v>
      </c>
      <c r="AR78" s="47">
        <f t="shared" si="9"/>
        <v>0</v>
      </c>
    </row>
    <row r="79" spans="1:44" ht="15">
      <c r="A79" s="23"/>
      <c r="B79" s="24" t="s">
        <v>22</v>
      </c>
      <c r="C79" s="25" t="s">
        <v>0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>
        <v>0.00714</v>
      </c>
      <c r="O79" s="44">
        <v>0.00952</v>
      </c>
      <c r="P79" s="44"/>
      <c r="Q79" s="45"/>
      <c r="R79" s="45"/>
      <c r="S79" s="45"/>
      <c r="T79" s="12"/>
      <c r="U79" s="12"/>
      <c r="V79" s="44"/>
      <c r="W79" s="44"/>
      <c r="X79" s="44"/>
      <c r="Y79" s="45"/>
      <c r="Z79" s="44"/>
      <c r="AA79" s="44"/>
      <c r="AB79" s="45"/>
      <c r="AC79" s="45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6">
        <f aca="true" t="shared" si="10" ref="AP79:AP96">(AF79+AB79+Z79+X79+V79+T79+R79+P79+N79+L79+J79+H79+F79+D79+AD79+AH79+AJ79+AL79+AN79)*$AP$3</f>
        <v>0</v>
      </c>
      <c r="AQ79" s="46">
        <f aca="true" t="shared" si="11" ref="AQ79:AQ96">(AG79+AC79+AA79+Y79+W79+U79+S79+Q79+O79+M79+K79+I79+G79+E79+AE79+AI79+AK79+AM79+AO79)*$AQ$3</f>
        <v>0</v>
      </c>
      <c r="AR79" s="47">
        <f t="shared" si="9"/>
        <v>0</v>
      </c>
    </row>
    <row r="80" spans="1:44" ht="15">
      <c r="A80" s="23"/>
      <c r="B80" s="24" t="s">
        <v>30</v>
      </c>
      <c r="C80" s="25" t="s">
        <v>0</v>
      </c>
      <c r="D80" s="44"/>
      <c r="E80" s="44"/>
      <c r="F80" s="44"/>
      <c r="G80" s="44"/>
      <c r="H80" s="44"/>
      <c r="I80" s="44"/>
      <c r="J80" s="44"/>
      <c r="K80" s="44"/>
      <c r="L80" s="93"/>
      <c r="M80" s="93"/>
      <c r="N80" s="93">
        <v>0.0075</v>
      </c>
      <c r="O80" s="93">
        <v>0.01</v>
      </c>
      <c r="P80" s="44"/>
      <c r="Q80" s="45"/>
      <c r="R80" s="45"/>
      <c r="S80" s="45"/>
      <c r="T80" s="12"/>
      <c r="U80" s="12"/>
      <c r="V80" s="44"/>
      <c r="W80" s="44"/>
      <c r="X80" s="44"/>
      <c r="Y80" s="45"/>
      <c r="Z80" s="44"/>
      <c r="AA80" s="44"/>
      <c r="AB80" s="45"/>
      <c r="AC80" s="45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6">
        <f t="shared" si="10"/>
        <v>0</v>
      </c>
      <c r="AQ80" s="46">
        <f t="shared" si="11"/>
        <v>0</v>
      </c>
      <c r="AR80" s="47">
        <f t="shared" si="9"/>
        <v>0</v>
      </c>
    </row>
    <row r="81" spans="1:44" ht="15">
      <c r="A81" s="23"/>
      <c r="B81" s="24" t="s">
        <v>40</v>
      </c>
      <c r="C81" s="25" t="s">
        <v>0</v>
      </c>
      <c r="D81" s="44"/>
      <c r="E81" s="44"/>
      <c r="F81" s="44"/>
      <c r="G81" s="44"/>
      <c r="H81" s="44"/>
      <c r="I81" s="44"/>
      <c r="J81" s="44"/>
      <c r="K81" s="44"/>
      <c r="L81" s="44">
        <v>0.0343</v>
      </c>
      <c r="M81" s="44">
        <v>0.05145</v>
      </c>
      <c r="N81" s="44"/>
      <c r="O81" s="44"/>
      <c r="P81" s="44"/>
      <c r="Q81" s="45"/>
      <c r="R81" s="45"/>
      <c r="S81" s="45"/>
      <c r="T81" s="12"/>
      <c r="U81" s="12"/>
      <c r="V81" s="44"/>
      <c r="W81" s="44"/>
      <c r="X81" s="44"/>
      <c r="Y81" s="45"/>
      <c r="Z81" s="44"/>
      <c r="AA81" s="44"/>
      <c r="AB81" s="45"/>
      <c r="AC81" s="45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6">
        <f t="shared" si="10"/>
        <v>0</v>
      </c>
      <c r="AQ81" s="46">
        <f t="shared" si="11"/>
        <v>0</v>
      </c>
      <c r="AR81" s="47">
        <f t="shared" si="9"/>
        <v>0</v>
      </c>
    </row>
    <row r="82" spans="1:44" ht="15" customHeight="1" hidden="1">
      <c r="A82" s="23"/>
      <c r="B82" s="24" t="s">
        <v>32</v>
      </c>
      <c r="C82" s="25" t="s">
        <v>0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5"/>
      <c r="R82" s="45"/>
      <c r="S82" s="45"/>
      <c r="T82" s="12"/>
      <c r="U82" s="12"/>
      <c r="V82" s="44"/>
      <c r="W82" s="44"/>
      <c r="X82" s="44"/>
      <c r="Y82" s="45"/>
      <c r="Z82" s="44"/>
      <c r="AA82" s="44"/>
      <c r="AB82" s="45"/>
      <c r="AC82" s="45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6">
        <f t="shared" si="10"/>
        <v>0</v>
      </c>
      <c r="AQ82" s="46">
        <f t="shared" si="11"/>
        <v>0</v>
      </c>
      <c r="AR82" s="47">
        <f t="shared" si="9"/>
        <v>0</v>
      </c>
    </row>
    <row r="83" spans="1:44" ht="15" customHeight="1" hidden="1">
      <c r="A83" s="23"/>
      <c r="B83" s="32" t="s">
        <v>46</v>
      </c>
      <c r="C83" s="25" t="s">
        <v>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5"/>
      <c r="R83" s="45"/>
      <c r="S83" s="45"/>
      <c r="T83" s="12"/>
      <c r="U83" s="12"/>
      <c r="V83" s="44"/>
      <c r="W83" s="44"/>
      <c r="X83" s="44"/>
      <c r="Y83" s="45"/>
      <c r="Z83" s="44"/>
      <c r="AA83" s="44"/>
      <c r="AB83" s="45"/>
      <c r="AC83" s="45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6">
        <f t="shared" si="10"/>
        <v>0</v>
      </c>
      <c r="AQ83" s="46">
        <f t="shared" si="11"/>
        <v>0</v>
      </c>
      <c r="AR83" s="47">
        <f t="shared" si="9"/>
        <v>0</v>
      </c>
    </row>
    <row r="84" spans="1:44" ht="15" customHeight="1" hidden="1">
      <c r="A84" s="23"/>
      <c r="B84" s="26" t="s">
        <v>87</v>
      </c>
      <c r="C84" s="25" t="s">
        <v>0</v>
      </c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5"/>
      <c r="R84" s="45"/>
      <c r="S84" s="45"/>
      <c r="T84" s="12"/>
      <c r="U84" s="12"/>
      <c r="V84" s="44"/>
      <c r="W84" s="44"/>
      <c r="X84" s="44"/>
      <c r="Y84" s="45"/>
      <c r="Z84" s="44"/>
      <c r="AA84" s="44"/>
      <c r="AB84" s="45"/>
      <c r="AC84" s="45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6">
        <f t="shared" si="10"/>
        <v>0</v>
      </c>
      <c r="AQ84" s="46">
        <f t="shared" si="11"/>
        <v>0</v>
      </c>
      <c r="AR84" s="47">
        <f t="shared" si="9"/>
        <v>0</v>
      </c>
    </row>
    <row r="85" spans="1:44" ht="15" customHeight="1" hidden="1">
      <c r="A85" s="23"/>
      <c r="B85" s="24" t="s">
        <v>114</v>
      </c>
      <c r="C85" s="25" t="s">
        <v>0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5"/>
      <c r="R85" s="45"/>
      <c r="S85" s="45"/>
      <c r="T85" s="12"/>
      <c r="U85" s="12"/>
      <c r="V85" s="44"/>
      <c r="W85" s="44"/>
      <c r="X85" s="44"/>
      <c r="Y85" s="45"/>
      <c r="Z85" s="44"/>
      <c r="AA85" s="44"/>
      <c r="AB85" s="45"/>
      <c r="AC85" s="45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6">
        <f t="shared" si="10"/>
        <v>0</v>
      </c>
      <c r="AQ85" s="46">
        <f t="shared" si="11"/>
        <v>0</v>
      </c>
      <c r="AR85" s="47">
        <f t="shared" si="9"/>
        <v>0</v>
      </c>
    </row>
    <row r="86" spans="1:44" ht="15" customHeight="1" hidden="1">
      <c r="A86" s="23"/>
      <c r="B86" s="26" t="s">
        <v>155</v>
      </c>
      <c r="C86" s="25" t="s">
        <v>0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5"/>
      <c r="R86" s="45"/>
      <c r="S86" s="45"/>
      <c r="T86" s="12"/>
      <c r="U86" s="12"/>
      <c r="V86" s="44"/>
      <c r="W86" s="44"/>
      <c r="X86" s="44"/>
      <c r="Y86" s="45"/>
      <c r="Z86" s="44"/>
      <c r="AA86" s="44"/>
      <c r="AB86" s="45"/>
      <c r="AC86" s="45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6">
        <f t="shared" si="10"/>
        <v>0</v>
      </c>
      <c r="AQ86" s="46">
        <f t="shared" si="11"/>
        <v>0</v>
      </c>
      <c r="AR86" s="47">
        <f t="shared" si="9"/>
        <v>0</v>
      </c>
    </row>
    <row r="87" spans="1:44" ht="15" customHeight="1" hidden="1">
      <c r="A87" s="23"/>
      <c r="B87" s="26" t="s">
        <v>137</v>
      </c>
      <c r="C87" s="25" t="s">
        <v>0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5"/>
      <c r="R87" s="45"/>
      <c r="S87" s="45"/>
      <c r="T87" s="12"/>
      <c r="U87" s="12"/>
      <c r="V87" s="44"/>
      <c r="W87" s="44"/>
      <c r="X87" s="44"/>
      <c r="Y87" s="45"/>
      <c r="Z87" s="44"/>
      <c r="AA87" s="44"/>
      <c r="AB87" s="45"/>
      <c r="AC87" s="45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6">
        <f t="shared" si="10"/>
        <v>0</v>
      </c>
      <c r="AQ87" s="46">
        <f t="shared" si="11"/>
        <v>0</v>
      </c>
      <c r="AR87" s="47">
        <f t="shared" si="9"/>
        <v>0</v>
      </c>
    </row>
    <row r="88" spans="1:44" ht="15" customHeight="1" hidden="1">
      <c r="A88" s="23"/>
      <c r="B88" s="26" t="s">
        <v>85</v>
      </c>
      <c r="C88" s="25" t="s">
        <v>0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5"/>
      <c r="R88" s="45"/>
      <c r="S88" s="45"/>
      <c r="T88" s="12"/>
      <c r="U88" s="12"/>
      <c r="V88" s="44"/>
      <c r="W88" s="44"/>
      <c r="X88" s="44"/>
      <c r="Y88" s="45"/>
      <c r="Z88" s="44"/>
      <c r="AA88" s="44"/>
      <c r="AB88" s="45"/>
      <c r="AC88" s="45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6">
        <f t="shared" si="10"/>
        <v>0</v>
      </c>
      <c r="AQ88" s="46">
        <f t="shared" si="11"/>
        <v>0</v>
      </c>
      <c r="AR88" s="47">
        <f t="shared" si="9"/>
        <v>0</v>
      </c>
    </row>
    <row r="89" spans="1:44" ht="15" customHeight="1" hidden="1">
      <c r="A89" s="23"/>
      <c r="B89" s="26" t="s">
        <v>88</v>
      </c>
      <c r="C89" s="25" t="s">
        <v>0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5"/>
      <c r="R89" s="45"/>
      <c r="S89" s="45"/>
      <c r="T89" s="12"/>
      <c r="U89" s="12"/>
      <c r="V89" s="44"/>
      <c r="W89" s="44"/>
      <c r="X89" s="44"/>
      <c r="Y89" s="45"/>
      <c r="Z89" s="44"/>
      <c r="AA89" s="44"/>
      <c r="AB89" s="45"/>
      <c r="AC89" s="45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6">
        <f t="shared" si="10"/>
        <v>0</v>
      </c>
      <c r="AQ89" s="46">
        <f t="shared" si="11"/>
        <v>0</v>
      </c>
      <c r="AR89" s="47">
        <f t="shared" si="9"/>
        <v>0</v>
      </c>
    </row>
    <row r="90" spans="1:44" ht="15" customHeight="1" hidden="1">
      <c r="A90" s="23"/>
      <c r="B90" s="24" t="s">
        <v>33</v>
      </c>
      <c r="C90" s="25" t="s">
        <v>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5"/>
      <c r="R90" s="45"/>
      <c r="S90" s="45"/>
      <c r="T90" s="12"/>
      <c r="U90" s="12"/>
      <c r="V90" s="44"/>
      <c r="W90" s="44"/>
      <c r="X90" s="44"/>
      <c r="Y90" s="45"/>
      <c r="Z90" s="44"/>
      <c r="AA90" s="44"/>
      <c r="AB90" s="45"/>
      <c r="AC90" s="45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6">
        <f t="shared" si="10"/>
        <v>0</v>
      </c>
      <c r="AQ90" s="46">
        <f t="shared" si="11"/>
        <v>0</v>
      </c>
      <c r="AR90" s="47">
        <f t="shared" si="9"/>
        <v>0</v>
      </c>
    </row>
    <row r="91" spans="1:44" ht="15">
      <c r="A91" s="23"/>
      <c r="B91" s="24" t="s">
        <v>45</v>
      </c>
      <c r="C91" s="25" t="s">
        <v>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>
        <v>0.001</v>
      </c>
      <c r="Q91" s="45">
        <v>0.001</v>
      </c>
      <c r="R91" s="45"/>
      <c r="S91" s="45"/>
      <c r="T91" s="12"/>
      <c r="U91" s="12"/>
      <c r="V91" s="44"/>
      <c r="W91" s="44"/>
      <c r="X91" s="44"/>
      <c r="Y91" s="45"/>
      <c r="Z91" s="44"/>
      <c r="AA91" s="44"/>
      <c r="AB91" s="45"/>
      <c r="AC91" s="45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6">
        <f t="shared" si="10"/>
        <v>0</v>
      </c>
      <c r="AQ91" s="46">
        <f t="shared" si="11"/>
        <v>0</v>
      </c>
      <c r="AR91" s="47">
        <f t="shared" si="9"/>
        <v>0</v>
      </c>
    </row>
    <row r="92" spans="1:44" ht="15" customHeight="1" hidden="1">
      <c r="A92" s="23"/>
      <c r="B92" s="32" t="s">
        <v>138</v>
      </c>
      <c r="C92" s="25" t="s">
        <v>0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5"/>
      <c r="R92" s="45"/>
      <c r="S92" s="45"/>
      <c r="T92" s="12"/>
      <c r="U92" s="12"/>
      <c r="V92" s="44"/>
      <c r="W92" s="44"/>
      <c r="X92" s="44"/>
      <c r="Y92" s="45"/>
      <c r="Z92" s="44"/>
      <c r="AA92" s="44"/>
      <c r="AB92" s="45"/>
      <c r="AC92" s="45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6">
        <f t="shared" si="10"/>
        <v>0</v>
      </c>
      <c r="AQ92" s="46">
        <f t="shared" si="11"/>
        <v>0</v>
      </c>
      <c r="AR92" s="47">
        <f t="shared" si="9"/>
        <v>0</v>
      </c>
    </row>
    <row r="93" spans="1:44" ht="15" customHeight="1" hidden="1">
      <c r="A93" s="23"/>
      <c r="B93" s="32" t="s">
        <v>139</v>
      </c>
      <c r="C93" s="25" t="s">
        <v>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5"/>
      <c r="R93" s="45"/>
      <c r="S93" s="45"/>
      <c r="T93" s="12"/>
      <c r="U93" s="12"/>
      <c r="V93" s="44"/>
      <c r="W93" s="44"/>
      <c r="X93" s="44"/>
      <c r="Y93" s="45"/>
      <c r="Z93" s="44"/>
      <c r="AA93" s="44"/>
      <c r="AB93" s="45"/>
      <c r="AC93" s="45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6">
        <f t="shared" si="10"/>
        <v>0</v>
      </c>
      <c r="AQ93" s="46">
        <f t="shared" si="11"/>
        <v>0</v>
      </c>
      <c r="AR93" s="47">
        <f t="shared" si="9"/>
        <v>0</v>
      </c>
    </row>
    <row r="94" spans="1:44" ht="15" customHeight="1" hidden="1">
      <c r="A94" s="23"/>
      <c r="B94" s="32" t="s">
        <v>140</v>
      </c>
      <c r="C94" s="25" t="s">
        <v>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5"/>
      <c r="R94" s="45"/>
      <c r="S94" s="45"/>
      <c r="T94" s="92"/>
      <c r="U94" s="92"/>
      <c r="V94" s="44"/>
      <c r="W94" s="44"/>
      <c r="X94" s="44"/>
      <c r="Y94" s="45"/>
      <c r="Z94" s="44"/>
      <c r="AA94" s="44"/>
      <c r="AB94" s="45"/>
      <c r="AC94" s="45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6">
        <f t="shared" si="10"/>
        <v>0</v>
      </c>
      <c r="AQ94" s="46">
        <f t="shared" si="11"/>
        <v>0</v>
      </c>
      <c r="AR94" s="47">
        <f t="shared" si="9"/>
        <v>0</v>
      </c>
    </row>
    <row r="95" spans="1:44" ht="15" customHeight="1" hidden="1">
      <c r="A95" s="23"/>
      <c r="B95" s="32" t="s">
        <v>66</v>
      </c>
      <c r="C95" s="25" t="s">
        <v>0</v>
      </c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5"/>
      <c r="R95" s="45"/>
      <c r="S95" s="45"/>
      <c r="T95" s="12"/>
      <c r="U95" s="12"/>
      <c r="V95" s="44"/>
      <c r="W95" s="44"/>
      <c r="X95" s="44"/>
      <c r="Y95" s="45"/>
      <c r="Z95" s="44"/>
      <c r="AA95" s="44"/>
      <c r="AB95" s="45"/>
      <c r="AC95" s="45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6">
        <f t="shared" si="10"/>
        <v>0</v>
      </c>
      <c r="AQ95" s="46">
        <f t="shared" si="11"/>
        <v>0</v>
      </c>
      <c r="AR95" s="47">
        <f t="shared" si="9"/>
        <v>0</v>
      </c>
    </row>
    <row r="96" spans="1:44" ht="15" customHeight="1" hidden="1">
      <c r="A96" s="23"/>
      <c r="B96" s="24" t="s">
        <v>63</v>
      </c>
      <c r="C96" s="25" t="s">
        <v>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5"/>
      <c r="R96" s="45"/>
      <c r="S96" s="45"/>
      <c r="T96" s="12"/>
      <c r="U96" s="12"/>
      <c r="V96" s="44"/>
      <c r="W96" s="44"/>
      <c r="X96" s="44"/>
      <c r="Y96" s="45"/>
      <c r="Z96" s="44"/>
      <c r="AA96" s="44"/>
      <c r="AB96" s="45"/>
      <c r="AC96" s="45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6">
        <f t="shared" si="10"/>
        <v>0</v>
      </c>
      <c r="AQ96" s="46">
        <f t="shared" si="11"/>
        <v>0</v>
      </c>
      <c r="AR96" s="47">
        <f t="shared" si="9"/>
        <v>0</v>
      </c>
    </row>
    <row r="97" spans="1:44" ht="15">
      <c r="A97" s="80">
        <v>25</v>
      </c>
      <c r="B97" s="81" t="s">
        <v>141</v>
      </c>
      <c r="C97" s="76" t="s">
        <v>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5"/>
      <c r="R97" s="45"/>
      <c r="S97" s="45"/>
      <c r="T97" s="12"/>
      <c r="U97" s="12"/>
      <c r="V97" s="44"/>
      <c r="W97" s="44"/>
      <c r="X97" s="44"/>
      <c r="Y97" s="45"/>
      <c r="Z97" s="44"/>
      <c r="AA97" s="44"/>
      <c r="AB97" s="45"/>
      <c r="AC97" s="45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78">
        <f>AP98+AP99+AP100+AP101+AP102</f>
        <v>0</v>
      </c>
      <c r="AQ97" s="78">
        <f>AQ98+AQ99+AQ100+AQ101+AQ102</f>
        <v>0</v>
      </c>
      <c r="AR97" s="78">
        <f>AR98+AR99+AR100+AR101+AR102</f>
        <v>0</v>
      </c>
    </row>
    <row r="98" spans="1:44" ht="15" customHeight="1">
      <c r="A98" s="34"/>
      <c r="B98" s="32" t="s">
        <v>142</v>
      </c>
      <c r="C98" s="25" t="s">
        <v>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5"/>
      <c r="R98" s="45"/>
      <c r="S98" s="45"/>
      <c r="T98" s="12"/>
      <c r="U98" s="12"/>
      <c r="V98" s="44"/>
      <c r="W98" s="44"/>
      <c r="X98" s="44"/>
      <c r="Y98" s="45"/>
      <c r="Z98" s="44"/>
      <c r="AA98" s="44"/>
      <c r="AB98" s="45"/>
      <c r="AC98" s="45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6">
        <f>(AF98+AB98+Z98+X98+V98+T98+R98+P98+N98+L98+J98+H98+F98+D98+AD98+AH98+AJ98+AL98+AN98)*$AP$3</f>
        <v>0</v>
      </c>
      <c r="AQ98" s="46">
        <f>(AG98+AC98+AA98+Y98+W98+U98+S98+Q98+O98+M98+K98+I98+G98+E98+AE98+AI98+AK98+AM98+AO98)*$AQ$3</f>
        <v>0</v>
      </c>
      <c r="AR98" s="47">
        <f t="shared" si="9"/>
        <v>0</v>
      </c>
    </row>
    <row r="99" spans="1:44" ht="15" customHeight="1">
      <c r="A99" s="34"/>
      <c r="B99" s="32" t="s">
        <v>182</v>
      </c>
      <c r="C99" s="25" t="s">
        <v>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5"/>
      <c r="R99" s="45"/>
      <c r="S99" s="45"/>
      <c r="T99" s="12"/>
      <c r="U99" s="12"/>
      <c r="V99" s="44"/>
      <c r="W99" s="44"/>
      <c r="X99" s="44"/>
      <c r="Y99" s="45"/>
      <c r="Z99" s="44">
        <v>0.015</v>
      </c>
      <c r="AA99" s="44">
        <v>0.02</v>
      </c>
      <c r="AB99" s="45"/>
      <c r="AC99" s="45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6">
        <f>(AF99+AB99+Z99+X99+V99+T99+R99+P99+N99+L99+J99+H99+F99+D99+AD99+AH99+AJ99+AL99+AN99)*$AP$3</f>
        <v>0</v>
      </c>
      <c r="AQ99" s="46">
        <f>(AG99+AC99+AA99+Y99+W99+U99+S99+Q99+O99+M99+K99+I99+G99+E99+AE99+AI99+AK99+AM99+AO99)*$AQ$3</f>
        <v>0</v>
      </c>
      <c r="AR99" s="47">
        <f t="shared" si="9"/>
        <v>0</v>
      </c>
    </row>
    <row r="100" spans="1:44" ht="15">
      <c r="A100" s="34"/>
      <c r="B100" s="32" t="s">
        <v>108</v>
      </c>
      <c r="C100" s="25" t="s">
        <v>0</v>
      </c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5"/>
      <c r="R100" s="45"/>
      <c r="S100" s="45"/>
      <c r="T100" s="12"/>
      <c r="U100" s="12"/>
      <c r="V100" s="44"/>
      <c r="W100" s="44"/>
      <c r="X100" s="44"/>
      <c r="Y100" s="45"/>
      <c r="Z100" s="44"/>
      <c r="AA100" s="44"/>
      <c r="AB100" s="45"/>
      <c r="AC100" s="45"/>
      <c r="AD100" s="44">
        <v>0.0065</v>
      </c>
      <c r="AE100" s="44">
        <v>0.013</v>
      </c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6">
        <f>(AF100+AB100+Z100+X100+V100+T100+R100+P100+N100+L100+J100+H100+F100+D100+AD100+AH100+AJ100+AL100+AN100)*$AP$3</f>
        <v>0</v>
      </c>
      <c r="AQ100" s="46">
        <f>(AG100+AC100+AA100+Y100+W100+U100+S100+Q100+O100+M100+K100+I100+G100+E100+AE100+AI100+AK100+AM100+AO100)*$AQ$3</f>
        <v>0</v>
      </c>
      <c r="AR100" s="47">
        <f t="shared" si="9"/>
        <v>0</v>
      </c>
    </row>
    <row r="101" spans="1:44" ht="15" customHeight="1" hidden="1">
      <c r="A101" s="23"/>
      <c r="B101" s="24" t="s">
        <v>53</v>
      </c>
      <c r="C101" s="25" t="s">
        <v>0</v>
      </c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5"/>
      <c r="R101" s="45"/>
      <c r="S101" s="45"/>
      <c r="T101" s="12"/>
      <c r="U101" s="12"/>
      <c r="V101" s="44"/>
      <c r="W101" s="44"/>
      <c r="X101" s="44"/>
      <c r="Y101" s="45"/>
      <c r="Z101" s="44"/>
      <c r="AA101" s="44"/>
      <c r="AB101" s="45"/>
      <c r="AC101" s="45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6">
        <f>(AF101+AB101+Z101+X101+V101+T101+R101+P101+N101+L101+J101+H101+F101+D101+AD101+AH101+AJ101+AL101+AN101)*$AP$3</f>
        <v>0</v>
      </c>
      <c r="AQ101" s="46">
        <f>(AG101+AC101+AA101+Y101+W101+U101+S101+Q101+O101+M101+K101+I101+G101+E101+AE101+AI101+AK101+AM101+AO101)*$AQ$3</f>
        <v>0</v>
      </c>
      <c r="AR101" s="47">
        <f t="shared" si="9"/>
        <v>0</v>
      </c>
    </row>
    <row r="102" spans="1:44" ht="15">
      <c r="A102" s="35"/>
      <c r="B102" s="36" t="s">
        <v>57</v>
      </c>
      <c r="C102" s="25" t="s">
        <v>0</v>
      </c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5"/>
      <c r="R102" s="45"/>
      <c r="S102" s="45"/>
      <c r="T102" s="12"/>
      <c r="U102" s="12"/>
      <c r="V102" s="44"/>
      <c r="W102" s="44"/>
      <c r="X102" s="44"/>
      <c r="Y102" s="45"/>
      <c r="Z102" s="44"/>
      <c r="AA102" s="44"/>
      <c r="AB102" s="45"/>
      <c r="AC102" s="45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6">
        <f>(AF102+AB102+Z102+X102+V102+T102+R102+P102+N102+L102+J102+H102+F102+D102+AD102+AH102+AJ102+AL102+AN102)*$AP$3</f>
        <v>0</v>
      </c>
      <c r="AQ102" s="46">
        <f>(AG102+AC102+AA102+Y102+W102+U102+S102+Q102+O102+M102+K102+I102+G102+E102+AE102+AI102+AK102+AM102+AO102)*$AQ$3</f>
        <v>0</v>
      </c>
      <c r="AR102" s="47">
        <f t="shared" si="9"/>
        <v>0</v>
      </c>
    </row>
    <row r="103" spans="1:44" ht="15">
      <c r="A103" s="80">
        <v>26</v>
      </c>
      <c r="B103" s="81" t="s">
        <v>144</v>
      </c>
      <c r="C103" s="76" t="s">
        <v>0</v>
      </c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5"/>
      <c r="R103" s="45"/>
      <c r="S103" s="45"/>
      <c r="T103" s="12"/>
      <c r="U103" s="12"/>
      <c r="V103" s="44"/>
      <c r="W103" s="44"/>
      <c r="X103" s="44"/>
      <c r="Y103" s="45"/>
      <c r="Z103" s="44"/>
      <c r="AA103" s="44"/>
      <c r="AB103" s="45"/>
      <c r="AC103" s="45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78">
        <f>AP104+AP105</f>
        <v>0</v>
      </c>
      <c r="AQ103" s="78">
        <f>AQ104+AQ105</f>
        <v>0</v>
      </c>
      <c r="AR103" s="78">
        <f>AR104+AR105</f>
        <v>0</v>
      </c>
    </row>
    <row r="104" spans="1:44" ht="15">
      <c r="A104" s="23"/>
      <c r="B104" s="26" t="s">
        <v>41</v>
      </c>
      <c r="C104" s="25" t="s">
        <v>0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5"/>
      <c r="R104" s="45"/>
      <c r="S104" s="45"/>
      <c r="T104" s="12"/>
      <c r="U104" s="12">
        <v>0.2</v>
      </c>
      <c r="V104" s="44"/>
      <c r="W104" s="44"/>
      <c r="X104" s="44"/>
      <c r="Y104" s="45"/>
      <c r="Z104" s="44"/>
      <c r="AA104" s="44"/>
      <c r="AB104" s="45"/>
      <c r="AC104" s="45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6">
        <f aca="true" t="shared" si="12" ref="AP104:AP109">(AF104+AB104+Z104+X104+V104+T104+R104+P104+N104+L104+J104+H104+F104+D104+AD104+AH104+AJ104+AL104+AN104)*$AP$3</f>
        <v>0</v>
      </c>
      <c r="AQ104" s="46">
        <f>(AG104+AC104+AA104+Y104+W104+U104+S104+Q104+O104+M104+K104+I104+G104+E104+AE104+AI104+AK104+AM104+AO104)*$AQ$3</f>
        <v>0</v>
      </c>
      <c r="AR104" s="47">
        <f t="shared" si="9"/>
        <v>0</v>
      </c>
    </row>
    <row r="105" spans="1:44" ht="15">
      <c r="A105" s="23"/>
      <c r="B105" s="26" t="s">
        <v>75</v>
      </c>
      <c r="C105" s="25" t="s">
        <v>0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5"/>
      <c r="R105" s="45"/>
      <c r="S105" s="45"/>
      <c r="T105" s="12">
        <v>0.2</v>
      </c>
      <c r="U105" s="12"/>
      <c r="V105" s="44"/>
      <c r="W105" s="44"/>
      <c r="X105" s="44"/>
      <c r="Y105" s="45"/>
      <c r="Z105" s="44"/>
      <c r="AA105" s="44"/>
      <c r="AB105" s="45"/>
      <c r="AC105" s="45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6">
        <f>(AF105+AB105+Z105+X105+V105+T105+R105+P105+N105+L105+J105+H105+F105+D105+AD105+AH105+AJ105+AL105+AN105)*$AP$3</f>
        <v>0</v>
      </c>
      <c r="AQ105" s="46">
        <f>(AG105+AC105+AA105+Y105+W105+U105+S105+Q105+O105+M105+K105+I105+G105+E105+AE105+AI105+AK105+AM105+AO105)*$AQ$3</f>
        <v>0</v>
      </c>
      <c r="AR105" s="47">
        <f t="shared" si="9"/>
        <v>0</v>
      </c>
    </row>
    <row r="106" spans="1:44" ht="15">
      <c r="A106" s="74">
        <v>27</v>
      </c>
      <c r="B106" s="82" t="s">
        <v>156</v>
      </c>
      <c r="C106" s="76" t="s">
        <v>0</v>
      </c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5"/>
      <c r="R106" s="45"/>
      <c r="S106" s="45"/>
      <c r="T106" s="12"/>
      <c r="U106" s="12"/>
      <c r="V106" s="44"/>
      <c r="W106" s="44"/>
      <c r="X106" s="44"/>
      <c r="Y106" s="45"/>
      <c r="Z106" s="44"/>
      <c r="AA106" s="44"/>
      <c r="AB106" s="45"/>
      <c r="AC106" s="45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67">
        <f t="shared" si="12"/>
        <v>0</v>
      </c>
      <c r="AQ106" s="67">
        <f>(AG106+AC106+AA106+Y106+W106+U106+S106+Q106+O106+M106+K106+I106+G106+E106+AE106+AI106+AK106+AM106+AN106)*$AQ$3</f>
        <v>0</v>
      </c>
      <c r="AR106" s="67">
        <f t="shared" si="9"/>
        <v>0</v>
      </c>
    </row>
    <row r="107" spans="1:44" ht="15">
      <c r="A107" s="74">
        <v>28</v>
      </c>
      <c r="B107" s="83" t="s">
        <v>95</v>
      </c>
      <c r="C107" s="76" t="s">
        <v>0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5"/>
      <c r="R107" s="45"/>
      <c r="S107" s="45"/>
      <c r="T107" s="12"/>
      <c r="U107" s="12"/>
      <c r="V107" s="44"/>
      <c r="W107" s="44"/>
      <c r="X107" s="44"/>
      <c r="Y107" s="45"/>
      <c r="Z107" s="44"/>
      <c r="AA107" s="44"/>
      <c r="AB107" s="45"/>
      <c r="AC107" s="45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67">
        <f t="shared" si="12"/>
        <v>0</v>
      </c>
      <c r="AQ107" s="67">
        <f>(AG107+AC107+AA107+Y107+W107+U107+S107+Q107+O107+M107+K107+I107+G107+E107+AE107+AI107+AK107+AM107+AN107)*$AQ$3</f>
        <v>0</v>
      </c>
      <c r="AR107" s="67">
        <f t="shared" si="9"/>
        <v>0</v>
      </c>
    </row>
    <row r="108" spans="1:44" ht="15">
      <c r="A108" s="74">
        <v>29</v>
      </c>
      <c r="B108" s="83" t="s">
        <v>145</v>
      </c>
      <c r="C108" s="76" t="s">
        <v>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5"/>
      <c r="R108" s="45"/>
      <c r="S108" s="45"/>
      <c r="T108" s="12"/>
      <c r="U108" s="12"/>
      <c r="V108" s="44"/>
      <c r="W108" s="44"/>
      <c r="X108" s="44"/>
      <c r="Y108" s="45"/>
      <c r="Z108" s="44"/>
      <c r="AA108" s="44"/>
      <c r="AB108" s="45"/>
      <c r="AC108" s="45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67">
        <f t="shared" si="12"/>
        <v>0</v>
      </c>
      <c r="AQ108" s="67">
        <f>(AG108+AC108+AA108+Y108+W108+U108+S108+Q108+O108+M108+K108+I108+G108+E108+AE108+AI108+AK108+AM108+AN108)*$AQ$3</f>
        <v>0</v>
      </c>
      <c r="AR108" s="67">
        <f t="shared" si="9"/>
        <v>0</v>
      </c>
    </row>
    <row r="109" spans="1:44" ht="15">
      <c r="A109" s="74">
        <v>30</v>
      </c>
      <c r="B109" s="76" t="s">
        <v>52</v>
      </c>
      <c r="C109" s="76" t="s">
        <v>0</v>
      </c>
      <c r="D109" s="44">
        <v>0.138</v>
      </c>
      <c r="E109" s="44">
        <v>0.138</v>
      </c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5"/>
      <c r="R109" s="45"/>
      <c r="S109" s="45"/>
      <c r="T109" s="12"/>
      <c r="U109" s="12"/>
      <c r="V109" s="44"/>
      <c r="W109" s="44"/>
      <c r="X109" s="44"/>
      <c r="Y109" s="45"/>
      <c r="Z109" s="44"/>
      <c r="AA109" s="44"/>
      <c r="AB109" s="45">
        <v>0.00528</v>
      </c>
      <c r="AC109" s="45">
        <v>0.006</v>
      </c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67">
        <f t="shared" si="12"/>
        <v>0</v>
      </c>
      <c r="AQ109" s="67">
        <f>(AG109+AC109+AA109+Y109+W109+U109+S109+Q109+O109+M109+K109+I109+G109+E109+AE109+AI109+AK109+AM109+AN109)*$AQ$3</f>
        <v>0</v>
      </c>
      <c r="AR109" s="67">
        <f t="shared" si="9"/>
        <v>0</v>
      </c>
    </row>
    <row r="110" spans="1:44" ht="15">
      <c r="A110" s="37"/>
      <c r="B110" s="37"/>
      <c r="C110" s="37"/>
      <c r="D110" s="101"/>
      <c r="E110" s="101"/>
      <c r="F110" s="3"/>
      <c r="G110" s="3"/>
      <c r="H110" s="3"/>
      <c r="I110" s="3"/>
      <c r="J110" s="101"/>
      <c r="K110" s="101"/>
      <c r="L110" s="37"/>
      <c r="M110" s="37"/>
      <c r="N110" s="101"/>
      <c r="O110" s="101"/>
      <c r="V110" s="37"/>
      <c r="W110" s="37"/>
      <c r="X110" s="37"/>
      <c r="Y110" s="37"/>
      <c r="AD110" s="50"/>
      <c r="AE110" s="50"/>
      <c r="AF110" s="37"/>
      <c r="AG110" s="50"/>
      <c r="AH110" s="50"/>
      <c r="AI110" s="50"/>
      <c r="AJ110" s="50"/>
      <c r="AK110" s="50"/>
      <c r="AL110" s="50"/>
      <c r="AM110" s="50"/>
      <c r="AN110" s="50"/>
      <c r="AO110" s="100"/>
      <c r="AP110" s="64">
        <v>0.048</v>
      </c>
      <c r="AQ110" s="65" t="s">
        <v>120</v>
      </c>
      <c r="AR110" s="66">
        <f>AR109/AP110</f>
        <v>0</v>
      </c>
    </row>
  </sheetData>
  <sheetProtection/>
  <mergeCells count="22">
    <mergeCell ref="D1:AO1"/>
    <mergeCell ref="AP1:AQ1"/>
    <mergeCell ref="AR1:AR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J109"/>
  <sheetViews>
    <sheetView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8" sqref="N18"/>
    </sheetView>
  </sheetViews>
  <sheetFormatPr defaultColWidth="9.140625" defaultRowHeight="15"/>
  <cols>
    <col min="1" max="1" width="3.8515625" style="89" customWidth="1"/>
    <col min="2" max="2" width="27.00390625" style="0" customWidth="1"/>
    <col min="3" max="3" width="2.8515625" style="37" customWidth="1"/>
    <col min="4" max="11" width="6.57421875" style="0" customWidth="1"/>
    <col min="12" max="13" width="5.7109375" style="0" customWidth="1"/>
    <col min="14" max="14" width="6.421875" style="0" customWidth="1"/>
    <col min="15" max="15" width="6.57421875" style="0" customWidth="1"/>
    <col min="16" max="27" width="5.7109375" style="0" customWidth="1"/>
    <col min="28" max="29" width="5.7109375" style="0" hidden="1" customWidth="1"/>
    <col min="30" max="30" width="6.28125" style="4" hidden="1" customWidth="1"/>
    <col min="31" max="31" width="6.8515625" style="4" hidden="1" customWidth="1"/>
    <col min="32" max="33" width="5.7109375" style="0" hidden="1" customWidth="1"/>
    <col min="34" max="34" width="10.7109375" style="0" customWidth="1"/>
    <col min="35" max="35" width="9.421875" style="0" customWidth="1"/>
    <col min="36" max="36" width="10.57421875" style="0" customWidth="1"/>
  </cols>
  <sheetData>
    <row r="1" spans="1:36" ht="32.25" customHeight="1">
      <c r="A1" s="84"/>
      <c r="B1" s="15" t="s">
        <v>148</v>
      </c>
      <c r="C1" s="16"/>
      <c r="D1" s="145"/>
      <c r="E1" s="146"/>
      <c r="F1" s="146"/>
      <c r="G1" s="146"/>
      <c r="H1" s="146"/>
      <c r="I1" s="147"/>
      <c r="J1" s="145"/>
      <c r="K1" s="147"/>
      <c r="L1" s="145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52"/>
      <c r="Y1" s="153"/>
      <c r="Z1" s="153"/>
      <c r="AA1" s="153"/>
      <c r="AB1" s="154"/>
      <c r="AC1" s="154"/>
      <c r="AD1" s="154"/>
      <c r="AE1" s="154"/>
      <c r="AF1" s="154"/>
      <c r="AG1" s="155"/>
      <c r="AH1" s="158" t="s">
        <v>149</v>
      </c>
      <c r="AI1" s="159"/>
      <c r="AJ1" s="156" t="s">
        <v>109</v>
      </c>
    </row>
    <row r="2" spans="1:36" ht="47.25" customHeight="1">
      <c r="A2" s="85"/>
      <c r="B2" s="51" t="s">
        <v>164</v>
      </c>
      <c r="C2" s="18"/>
      <c r="D2" s="150"/>
      <c r="E2" s="151"/>
      <c r="F2" s="148"/>
      <c r="G2" s="149"/>
      <c r="H2" s="148"/>
      <c r="I2" s="149"/>
      <c r="J2" s="148"/>
      <c r="K2" s="149"/>
      <c r="L2" s="96"/>
      <c r="M2" s="96"/>
      <c r="N2" s="148"/>
      <c r="O2" s="149"/>
      <c r="P2" s="150"/>
      <c r="Q2" s="151"/>
      <c r="R2" s="148"/>
      <c r="S2" s="149"/>
      <c r="T2" s="148"/>
      <c r="U2" s="149"/>
      <c r="V2" s="148"/>
      <c r="W2" s="149"/>
      <c r="X2" s="148"/>
      <c r="Y2" s="149"/>
      <c r="Z2" s="150"/>
      <c r="AA2" s="151"/>
      <c r="AB2" s="150"/>
      <c r="AC2" s="151"/>
      <c r="AD2" s="150"/>
      <c r="AE2" s="151"/>
      <c r="AF2" s="148"/>
      <c r="AG2" s="149"/>
      <c r="AH2" s="70" t="s">
        <v>71</v>
      </c>
      <c r="AI2" s="69" t="s">
        <v>72</v>
      </c>
      <c r="AJ2" s="157"/>
    </row>
    <row r="3" spans="1:36" ht="15.75">
      <c r="A3" s="86"/>
      <c r="B3" s="20" t="s">
        <v>68</v>
      </c>
      <c r="C3" s="21"/>
      <c r="D3" s="6"/>
      <c r="E3" s="6"/>
      <c r="F3" s="38"/>
      <c r="G3" s="38"/>
      <c r="H3" s="38"/>
      <c r="I3" s="38"/>
      <c r="J3" s="38"/>
      <c r="K3" s="38"/>
      <c r="L3" s="38"/>
      <c r="M3" s="38"/>
      <c r="N3" s="38"/>
      <c r="O3" s="38"/>
      <c r="P3" s="6"/>
      <c r="Q3" s="6"/>
      <c r="R3" s="6"/>
      <c r="S3" s="6"/>
      <c r="T3" s="39"/>
      <c r="U3" s="39"/>
      <c r="V3" s="6"/>
      <c r="W3" s="7"/>
      <c r="X3" s="6"/>
      <c r="Y3" s="7"/>
      <c r="Z3" s="6"/>
      <c r="AA3" s="6"/>
      <c r="AB3" s="6"/>
      <c r="AC3" s="6"/>
      <c r="AD3" s="6"/>
      <c r="AE3" s="6"/>
      <c r="AF3" s="6"/>
      <c r="AG3" s="8"/>
      <c r="AH3" s="61" t="s">
        <v>165</v>
      </c>
      <c r="AI3" s="61" t="s">
        <v>165</v>
      </c>
      <c r="AJ3" s="62">
        <f>AH3+AI3</f>
        <v>0</v>
      </c>
    </row>
    <row r="4" spans="1:36" ht="23.25" customHeight="1">
      <c r="A4" s="86"/>
      <c r="B4" s="20" t="s">
        <v>69</v>
      </c>
      <c r="C4" s="22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6"/>
      <c r="U4" s="56"/>
      <c r="V4" s="57"/>
      <c r="W4" s="56"/>
      <c r="X4" s="57"/>
      <c r="Y4" s="56"/>
      <c r="Z4" s="55"/>
      <c r="AA4" s="57"/>
      <c r="AB4" s="55"/>
      <c r="AC4" s="55"/>
      <c r="AD4" s="55"/>
      <c r="AE4" s="55"/>
      <c r="AF4" s="57"/>
      <c r="AG4" s="55"/>
      <c r="AH4" s="8"/>
      <c r="AI4" s="10"/>
      <c r="AJ4" s="10"/>
    </row>
    <row r="5" spans="1:36" ht="15">
      <c r="A5" s="86"/>
      <c r="B5" s="20"/>
      <c r="C5" s="22"/>
      <c r="D5" s="11"/>
      <c r="E5" s="9"/>
      <c r="F5" s="38"/>
      <c r="G5" s="38"/>
      <c r="H5" s="38"/>
      <c r="I5" s="38"/>
      <c r="J5" s="38"/>
      <c r="K5" s="38"/>
      <c r="L5" s="38"/>
      <c r="M5" s="38"/>
      <c r="N5" s="38"/>
      <c r="O5" s="38"/>
      <c r="P5" s="6"/>
      <c r="Q5" s="6"/>
      <c r="R5" s="9"/>
      <c r="S5" s="6"/>
      <c r="T5" s="39"/>
      <c r="U5" s="39"/>
      <c r="V5" s="9"/>
      <c r="W5" s="7"/>
      <c r="X5" s="9"/>
      <c r="Y5" s="7"/>
      <c r="Z5" s="6"/>
      <c r="AA5" s="9"/>
      <c r="AB5" s="6"/>
      <c r="AC5" s="6"/>
      <c r="AD5" s="9"/>
      <c r="AE5" s="9"/>
      <c r="AF5" s="9"/>
      <c r="AG5" s="8"/>
      <c r="AH5" s="8"/>
      <c r="AI5" s="10"/>
      <c r="AJ5" s="10"/>
    </row>
    <row r="6" spans="1:36" ht="15">
      <c r="A6" s="86">
        <v>1</v>
      </c>
      <c r="B6" s="71" t="s">
        <v>48</v>
      </c>
      <c r="C6" s="76" t="s">
        <v>0</v>
      </c>
      <c r="D6" s="6"/>
      <c r="E6" s="9"/>
      <c r="F6" s="52"/>
      <c r="G6" s="52"/>
      <c r="H6" s="52"/>
      <c r="I6" s="52"/>
      <c r="J6" s="52"/>
      <c r="K6" s="52"/>
      <c r="L6" s="52"/>
      <c r="M6" s="52"/>
      <c r="N6" s="52"/>
      <c r="O6" s="52"/>
      <c r="P6" s="6"/>
      <c r="Q6" s="6"/>
      <c r="R6" s="9"/>
      <c r="S6" s="6"/>
      <c r="T6" s="53"/>
      <c r="U6" s="53"/>
      <c r="V6" s="9"/>
      <c r="W6" s="7"/>
      <c r="X6" s="9"/>
      <c r="Y6" s="7"/>
      <c r="Z6" s="6"/>
      <c r="AA6" s="9"/>
      <c r="AB6" s="6"/>
      <c r="AC6" s="6"/>
      <c r="AD6" s="9"/>
      <c r="AE6" s="9"/>
      <c r="AF6" s="9"/>
      <c r="AG6" s="6"/>
      <c r="AH6" s="77">
        <f>AH7+AH8+AH9</f>
        <v>0</v>
      </c>
      <c r="AI6" s="77">
        <f>AI7+AI8+AI9</f>
        <v>0</v>
      </c>
      <c r="AJ6" s="77">
        <f>AJ7+AJ8+AJ9</f>
        <v>0</v>
      </c>
    </row>
    <row r="7" spans="1:36" ht="15">
      <c r="A7" s="23"/>
      <c r="B7" s="24" t="s">
        <v>4</v>
      </c>
      <c r="C7" s="25" t="s">
        <v>0</v>
      </c>
      <c r="D7" s="60"/>
      <c r="E7" s="60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5"/>
      <c r="U7" s="45"/>
      <c r="V7" s="44"/>
      <c r="W7" s="45"/>
      <c r="X7" s="44"/>
      <c r="Y7" s="45"/>
      <c r="Z7" s="44"/>
      <c r="AA7" s="44"/>
      <c r="AB7" s="44"/>
      <c r="AC7" s="44"/>
      <c r="AD7" s="12"/>
      <c r="AE7" s="12"/>
      <c r="AF7" s="44"/>
      <c r="AG7" s="44"/>
      <c r="AH7" s="46">
        <f>(AF7+AB7+Z7+X7+V7+T7+R7+P7+N7+L7+J7+H7+F7+D7+AD7)*$AH$3</f>
        <v>0</v>
      </c>
      <c r="AI7" s="46">
        <f>(AG7+AC7+AA7+Y7+W7+U7+S7+Q7+O7+M7+K7+I7+G7+E7+AE7)*$AI$3</f>
        <v>0</v>
      </c>
      <c r="AJ7" s="47">
        <f>AI7+AH7</f>
        <v>0</v>
      </c>
    </row>
    <row r="8" spans="1:36" ht="15">
      <c r="A8" s="23"/>
      <c r="B8" s="26" t="s">
        <v>48</v>
      </c>
      <c r="C8" s="25" t="s">
        <v>0</v>
      </c>
      <c r="D8" s="60"/>
      <c r="E8" s="60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5"/>
      <c r="U8" s="45"/>
      <c r="V8" s="44"/>
      <c r="W8" s="45"/>
      <c r="X8" s="44"/>
      <c r="Y8" s="45"/>
      <c r="Z8" s="44"/>
      <c r="AA8" s="44"/>
      <c r="AB8" s="44"/>
      <c r="AC8" s="44"/>
      <c r="AD8" s="12"/>
      <c r="AE8" s="12"/>
      <c r="AF8" s="44"/>
      <c r="AG8" s="44"/>
      <c r="AH8" s="46">
        <f aca="true" t="shared" si="0" ref="AH8:AH71">(AF8+AB8+Z8+X8+V8+T8+R8+P8+N8+L8+J8+H8+F8+D8+AD8)*$AH$3</f>
        <v>0</v>
      </c>
      <c r="AI8" s="46">
        <f aca="true" t="shared" si="1" ref="AI8:AI71">(AG8+AC8+AA8+Y8+W8+U8+S8+Q8+O8+M8+K8+I8+G8+E8+AE8)*$AI$3</f>
        <v>0</v>
      </c>
      <c r="AJ8" s="47">
        <f aca="true" t="shared" si="2" ref="AJ8:AJ71">AI8+AH8</f>
        <v>0</v>
      </c>
    </row>
    <row r="9" spans="1:36" ht="15">
      <c r="A9" s="23"/>
      <c r="B9" s="24" t="s">
        <v>43</v>
      </c>
      <c r="C9" s="25" t="s">
        <v>0</v>
      </c>
      <c r="D9" s="95"/>
      <c r="E9" s="95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5"/>
      <c r="U9" s="45"/>
      <c r="V9" s="44"/>
      <c r="W9" s="45"/>
      <c r="X9" s="44"/>
      <c r="Y9" s="45"/>
      <c r="Z9" s="44"/>
      <c r="AA9" s="44"/>
      <c r="AB9" s="44"/>
      <c r="AC9" s="44"/>
      <c r="AD9" s="12"/>
      <c r="AE9" s="12"/>
      <c r="AF9" s="44"/>
      <c r="AG9" s="44"/>
      <c r="AH9" s="46">
        <f t="shared" si="0"/>
        <v>0</v>
      </c>
      <c r="AI9" s="46">
        <f t="shared" si="1"/>
        <v>0</v>
      </c>
      <c r="AJ9" s="47">
        <f t="shared" si="2"/>
        <v>0</v>
      </c>
    </row>
    <row r="10" spans="1:36" ht="15">
      <c r="A10" s="23">
        <v>2</v>
      </c>
      <c r="B10" s="25" t="s">
        <v>111</v>
      </c>
      <c r="C10" s="76" t="s">
        <v>0</v>
      </c>
      <c r="D10" s="60"/>
      <c r="E10" s="60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/>
      <c r="U10" s="45"/>
      <c r="V10" s="44"/>
      <c r="W10" s="45"/>
      <c r="X10" s="44"/>
      <c r="Y10" s="45"/>
      <c r="Z10" s="44"/>
      <c r="AA10" s="44"/>
      <c r="AB10" s="44"/>
      <c r="AC10" s="44"/>
      <c r="AD10" s="12"/>
      <c r="AE10" s="12"/>
      <c r="AF10" s="44"/>
      <c r="AG10" s="44"/>
      <c r="AH10" s="67">
        <f t="shared" si="0"/>
        <v>0</v>
      </c>
      <c r="AI10" s="67">
        <f t="shared" si="1"/>
        <v>0</v>
      </c>
      <c r="AJ10" s="67">
        <f t="shared" si="2"/>
        <v>0</v>
      </c>
    </row>
    <row r="11" spans="1:36" ht="15">
      <c r="A11" s="23">
        <v>3</v>
      </c>
      <c r="B11" s="29" t="s">
        <v>154</v>
      </c>
      <c r="C11" s="76" t="s">
        <v>0</v>
      </c>
      <c r="D11" s="60"/>
      <c r="E11" s="60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45"/>
      <c r="V11" s="44"/>
      <c r="W11" s="45"/>
      <c r="X11" s="44"/>
      <c r="Y11" s="45"/>
      <c r="Z11" s="44"/>
      <c r="AA11" s="44"/>
      <c r="AB11" s="44"/>
      <c r="AC11" s="44"/>
      <c r="AD11" s="12"/>
      <c r="AE11" s="12"/>
      <c r="AF11" s="44"/>
      <c r="AG11" s="44"/>
      <c r="AH11" s="67">
        <f t="shared" si="0"/>
        <v>0</v>
      </c>
      <c r="AI11" s="67">
        <f t="shared" si="1"/>
        <v>0</v>
      </c>
      <c r="AJ11" s="67">
        <f t="shared" si="2"/>
        <v>0</v>
      </c>
    </row>
    <row r="12" spans="1:36" ht="15">
      <c r="A12" s="86">
        <v>4</v>
      </c>
      <c r="B12" s="71" t="s">
        <v>123</v>
      </c>
      <c r="C12" s="76" t="s">
        <v>0</v>
      </c>
      <c r="D12" s="60"/>
      <c r="E12" s="6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4"/>
      <c r="Q12" s="44"/>
      <c r="R12" s="44"/>
      <c r="S12" s="44"/>
      <c r="T12" s="42"/>
      <c r="U12" s="42"/>
      <c r="V12" s="44"/>
      <c r="W12" s="45"/>
      <c r="X12" s="44"/>
      <c r="Y12" s="45"/>
      <c r="Z12" s="44"/>
      <c r="AA12" s="44"/>
      <c r="AB12" s="44"/>
      <c r="AC12" s="44"/>
      <c r="AD12" s="12"/>
      <c r="AE12" s="12"/>
      <c r="AF12" s="44"/>
      <c r="AG12" s="44"/>
      <c r="AH12" s="78">
        <f>AH13+AH14+AH15+AH16</f>
        <v>0</v>
      </c>
      <c r="AI12" s="78">
        <f>AI13+AI14+AI15+AI16</f>
        <v>0</v>
      </c>
      <c r="AJ12" s="78">
        <f>AJ13+AJ14+AJ15+AJ16</f>
        <v>0</v>
      </c>
    </row>
    <row r="13" spans="1:36" ht="15">
      <c r="A13" s="23"/>
      <c r="B13" s="26" t="s">
        <v>6</v>
      </c>
      <c r="C13" s="25" t="s">
        <v>0</v>
      </c>
      <c r="D13" s="60"/>
      <c r="E13" s="60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5"/>
      <c r="U13" s="45"/>
      <c r="V13" s="44"/>
      <c r="W13" s="45"/>
      <c r="X13" s="44"/>
      <c r="Y13" s="45"/>
      <c r="Z13" s="44"/>
      <c r="AA13" s="44"/>
      <c r="AB13" s="44"/>
      <c r="AC13" s="44"/>
      <c r="AD13" s="12"/>
      <c r="AE13" s="12"/>
      <c r="AF13" s="44"/>
      <c r="AG13" s="44"/>
      <c r="AH13" s="46">
        <f t="shared" si="0"/>
        <v>0</v>
      </c>
      <c r="AI13" s="46">
        <f t="shared" si="1"/>
        <v>0</v>
      </c>
      <c r="AJ13" s="47">
        <f t="shared" si="2"/>
        <v>0</v>
      </c>
    </row>
    <row r="14" spans="1:36" ht="15">
      <c r="A14" s="23"/>
      <c r="B14" s="26" t="s">
        <v>124</v>
      </c>
      <c r="C14" s="25" t="s">
        <v>0</v>
      </c>
      <c r="D14" s="60"/>
      <c r="E14" s="60"/>
      <c r="F14" s="44"/>
      <c r="G14" s="44"/>
      <c r="H14" s="44"/>
      <c r="I14" s="44"/>
      <c r="J14" s="44"/>
      <c r="K14" s="44"/>
      <c r="L14" s="44"/>
      <c r="M14" s="44"/>
      <c r="N14" s="13"/>
      <c r="O14" s="13"/>
      <c r="P14" s="44"/>
      <c r="Q14" s="44"/>
      <c r="R14" s="44"/>
      <c r="S14" s="44"/>
      <c r="T14" s="45"/>
      <c r="U14" s="45"/>
      <c r="V14" s="44"/>
      <c r="W14" s="45"/>
      <c r="X14" s="44"/>
      <c r="Y14" s="45"/>
      <c r="Z14" s="44"/>
      <c r="AA14" s="44"/>
      <c r="AB14" s="44"/>
      <c r="AC14" s="44"/>
      <c r="AD14" s="12"/>
      <c r="AE14" s="12"/>
      <c r="AF14" s="44"/>
      <c r="AG14" s="44"/>
      <c r="AH14" s="46">
        <f t="shared" si="0"/>
        <v>0</v>
      </c>
      <c r="AI14" s="46">
        <f t="shared" si="1"/>
        <v>0</v>
      </c>
      <c r="AJ14" s="47">
        <f t="shared" si="2"/>
        <v>0</v>
      </c>
    </row>
    <row r="15" spans="1:36" ht="15">
      <c r="A15" s="23"/>
      <c r="B15" s="24" t="s">
        <v>7</v>
      </c>
      <c r="C15" s="25" t="s">
        <v>0</v>
      </c>
      <c r="D15" s="60"/>
      <c r="E15" s="60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/>
      <c r="U15" s="45"/>
      <c r="V15" s="44"/>
      <c r="W15" s="45"/>
      <c r="X15" s="44"/>
      <c r="Y15" s="45"/>
      <c r="Z15" s="44"/>
      <c r="AA15" s="44"/>
      <c r="AB15" s="44"/>
      <c r="AC15" s="44"/>
      <c r="AD15" s="12"/>
      <c r="AE15" s="12"/>
      <c r="AF15" s="44"/>
      <c r="AG15" s="44"/>
      <c r="AH15" s="46">
        <f t="shared" si="0"/>
        <v>0</v>
      </c>
      <c r="AI15" s="46">
        <f t="shared" si="1"/>
        <v>0</v>
      </c>
      <c r="AJ15" s="47">
        <f t="shared" si="2"/>
        <v>0</v>
      </c>
    </row>
    <row r="16" spans="1:36" ht="15">
      <c r="A16" s="23"/>
      <c r="B16" s="24" t="s">
        <v>125</v>
      </c>
      <c r="C16" s="25" t="s">
        <v>0</v>
      </c>
      <c r="D16" s="60"/>
      <c r="E16" s="60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5"/>
      <c r="U16" s="45"/>
      <c r="V16" s="44"/>
      <c r="W16" s="45"/>
      <c r="X16" s="44"/>
      <c r="Y16" s="45"/>
      <c r="Z16" s="44"/>
      <c r="AA16" s="44"/>
      <c r="AB16" s="44"/>
      <c r="AC16" s="44"/>
      <c r="AD16" s="12"/>
      <c r="AE16" s="12"/>
      <c r="AF16" s="44"/>
      <c r="AG16" s="44"/>
      <c r="AH16" s="46">
        <f t="shared" si="0"/>
        <v>0</v>
      </c>
      <c r="AI16" s="46">
        <f t="shared" si="1"/>
        <v>0</v>
      </c>
      <c r="AJ16" s="47">
        <f t="shared" si="2"/>
        <v>0</v>
      </c>
    </row>
    <row r="17" spans="1:36" ht="15">
      <c r="A17" s="86">
        <v>5</v>
      </c>
      <c r="B17" s="71" t="s">
        <v>126</v>
      </c>
      <c r="C17" s="76" t="s">
        <v>0</v>
      </c>
      <c r="D17" s="60"/>
      <c r="E17" s="60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45"/>
      <c r="V17" s="44"/>
      <c r="W17" s="45"/>
      <c r="X17" s="44"/>
      <c r="Y17" s="45"/>
      <c r="Z17" s="44"/>
      <c r="AA17" s="44"/>
      <c r="AB17" s="44"/>
      <c r="AC17" s="44"/>
      <c r="AD17" s="12"/>
      <c r="AE17" s="12"/>
      <c r="AF17" s="44"/>
      <c r="AG17" s="44"/>
      <c r="AH17" s="46">
        <f t="shared" si="0"/>
        <v>0</v>
      </c>
      <c r="AI17" s="46">
        <f t="shared" si="1"/>
        <v>0</v>
      </c>
      <c r="AJ17" s="47">
        <f t="shared" si="2"/>
        <v>0</v>
      </c>
    </row>
    <row r="18" spans="1:36" ht="15">
      <c r="A18" s="23"/>
      <c r="B18" s="26" t="s">
        <v>19</v>
      </c>
      <c r="C18" s="25" t="s">
        <v>0</v>
      </c>
      <c r="D18" s="60"/>
      <c r="E18" s="60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5"/>
      <c r="V18" s="44"/>
      <c r="W18" s="45"/>
      <c r="X18" s="44"/>
      <c r="Y18" s="45"/>
      <c r="Z18" s="44"/>
      <c r="AA18" s="44"/>
      <c r="AB18" s="44"/>
      <c r="AC18" s="44"/>
      <c r="AD18" s="12"/>
      <c r="AE18" s="12"/>
      <c r="AF18" s="44"/>
      <c r="AG18" s="44"/>
      <c r="AH18" s="78">
        <f>AH19+AH20+AH21</f>
        <v>0</v>
      </c>
      <c r="AI18" s="78">
        <f>AI19+AI20+AI21</f>
        <v>0</v>
      </c>
      <c r="AJ18" s="78">
        <f>AJ19+AJ20+AJ21</f>
        <v>0</v>
      </c>
    </row>
    <row r="19" spans="1:36" ht="15">
      <c r="A19" s="23"/>
      <c r="B19" s="24" t="s">
        <v>20</v>
      </c>
      <c r="C19" s="25" t="s">
        <v>0</v>
      </c>
      <c r="D19" s="60"/>
      <c r="E19" s="60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45"/>
      <c r="V19" s="44"/>
      <c r="W19" s="45"/>
      <c r="X19" s="44"/>
      <c r="Y19" s="45"/>
      <c r="Z19" s="44"/>
      <c r="AA19" s="44"/>
      <c r="AB19" s="44"/>
      <c r="AC19" s="44"/>
      <c r="AD19" s="12"/>
      <c r="AE19" s="12"/>
      <c r="AF19" s="44"/>
      <c r="AG19" s="44"/>
      <c r="AH19" s="46">
        <f t="shared" si="0"/>
        <v>0</v>
      </c>
      <c r="AI19" s="46">
        <f t="shared" si="1"/>
        <v>0</v>
      </c>
      <c r="AJ19" s="47">
        <f t="shared" si="2"/>
        <v>0</v>
      </c>
    </row>
    <row r="20" spans="1:36" ht="15">
      <c r="A20" s="23"/>
      <c r="B20" s="28" t="s">
        <v>64</v>
      </c>
      <c r="C20" s="25" t="s">
        <v>0</v>
      </c>
      <c r="D20" s="60"/>
      <c r="E20" s="60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45"/>
      <c r="V20" s="44"/>
      <c r="W20" s="45"/>
      <c r="X20" s="44"/>
      <c r="Y20" s="45"/>
      <c r="Z20" s="44"/>
      <c r="AA20" s="44"/>
      <c r="AB20" s="44"/>
      <c r="AC20" s="44"/>
      <c r="AD20" s="12"/>
      <c r="AE20" s="12"/>
      <c r="AF20" s="44"/>
      <c r="AG20" s="44"/>
      <c r="AH20" s="46">
        <f t="shared" si="0"/>
        <v>0</v>
      </c>
      <c r="AI20" s="46">
        <f t="shared" si="1"/>
        <v>0</v>
      </c>
      <c r="AJ20" s="47">
        <f t="shared" si="2"/>
        <v>0</v>
      </c>
    </row>
    <row r="21" spans="1:36" ht="15">
      <c r="A21" s="86">
        <v>6</v>
      </c>
      <c r="B21" s="71" t="s">
        <v>127</v>
      </c>
      <c r="C21" s="76" t="s">
        <v>0</v>
      </c>
      <c r="D21" s="60"/>
      <c r="E21" s="60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45"/>
      <c r="V21" s="44"/>
      <c r="W21" s="45"/>
      <c r="X21" s="44"/>
      <c r="Y21" s="45"/>
      <c r="Z21" s="44"/>
      <c r="AA21" s="44"/>
      <c r="AB21" s="44"/>
      <c r="AC21" s="44"/>
      <c r="AD21" s="12"/>
      <c r="AE21" s="12"/>
      <c r="AF21" s="44"/>
      <c r="AG21" s="44"/>
      <c r="AH21" s="78">
        <f>AH22+AH23+AH24</f>
        <v>0</v>
      </c>
      <c r="AI21" s="78">
        <f>AI22+AI23+AI24</f>
        <v>0</v>
      </c>
      <c r="AJ21" s="78">
        <f>AJ22+AJ23+AJ24</f>
        <v>0</v>
      </c>
    </row>
    <row r="22" spans="1:36" ht="15">
      <c r="A22" s="23"/>
      <c r="B22" s="26" t="s">
        <v>62</v>
      </c>
      <c r="C22" s="25" t="s">
        <v>0</v>
      </c>
      <c r="D22" s="60"/>
      <c r="E22" s="60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5"/>
      <c r="U22" s="45"/>
      <c r="V22" s="44"/>
      <c r="W22" s="45"/>
      <c r="X22" s="44"/>
      <c r="Y22" s="45"/>
      <c r="Z22" s="44"/>
      <c r="AA22" s="44"/>
      <c r="AB22" s="44"/>
      <c r="AC22" s="44"/>
      <c r="AD22" s="12"/>
      <c r="AE22" s="12"/>
      <c r="AF22" s="44"/>
      <c r="AG22" s="44"/>
      <c r="AH22" s="46">
        <f t="shared" si="0"/>
        <v>0</v>
      </c>
      <c r="AI22" s="46">
        <f t="shared" si="1"/>
        <v>0</v>
      </c>
      <c r="AJ22" s="47">
        <f t="shared" si="2"/>
        <v>0</v>
      </c>
    </row>
    <row r="23" spans="1:36" ht="15">
      <c r="A23" s="23"/>
      <c r="B23" s="26" t="s">
        <v>27</v>
      </c>
      <c r="C23" s="25" t="s">
        <v>0</v>
      </c>
      <c r="D23" s="60"/>
      <c r="E23" s="60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45"/>
      <c r="V23" s="44"/>
      <c r="W23" s="45"/>
      <c r="X23" s="44"/>
      <c r="Y23" s="45"/>
      <c r="Z23" s="44"/>
      <c r="AA23" s="44"/>
      <c r="AB23" s="44"/>
      <c r="AC23" s="44"/>
      <c r="AD23" s="12"/>
      <c r="AE23" s="12"/>
      <c r="AF23" s="44"/>
      <c r="AG23" s="44"/>
      <c r="AH23" s="46">
        <f t="shared" si="0"/>
        <v>0</v>
      </c>
      <c r="AI23" s="46">
        <f t="shared" si="1"/>
        <v>0</v>
      </c>
      <c r="AJ23" s="47">
        <f t="shared" si="2"/>
        <v>0</v>
      </c>
    </row>
    <row r="24" spans="1:36" ht="15">
      <c r="A24" s="23"/>
      <c r="B24" s="73" t="s">
        <v>146</v>
      </c>
      <c r="C24" s="25" t="s">
        <v>0</v>
      </c>
      <c r="D24" s="60"/>
      <c r="E24" s="60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  <c r="U24" s="45"/>
      <c r="V24" s="44"/>
      <c r="W24" s="45"/>
      <c r="X24" s="44"/>
      <c r="Y24" s="45"/>
      <c r="Z24" s="44"/>
      <c r="AA24" s="44"/>
      <c r="AB24" s="44"/>
      <c r="AC24" s="44"/>
      <c r="AD24" s="12"/>
      <c r="AE24" s="12"/>
      <c r="AF24" s="44"/>
      <c r="AG24" s="44"/>
      <c r="AH24" s="46">
        <f t="shared" si="0"/>
        <v>0</v>
      </c>
      <c r="AI24" s="46">
        <f t="shared" si="1"/>
        <v>0</v>
      </c>
      <c r="AJ24" s="47">
        <f t="shared" si="2"/>
        <v>0</v>
      </c>
    </row>
    <row r="25" spans="1:36" ht="15">
      <c r="A25" s="86">
        <v>7</v>
      </c>
      <c r="B25" s="71" t="s">
        <v>23</v>
      </c>
      <c r="C25" s="76" t="s">
        <v>0</v>
      </c>
      <c r="D25" s="60"/>
      <c r="E25" s="6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4"/>
      <c r="Q25" s="44"/>
      <c r="R25" s="44"/>
      <c r="S25" s="44"/>
      <c r="T25" s="42"/>
      <c r="U25" s="42"/>
      <c r="V25" s="44"/>
      <c r="W25" s="45"/>
      <c r="X25" s="44"/>
      <c r="Y25" s="45"/>
      <c r="Z25" s="44"/>
      <c r="AA25" s="44"/>
      <c r="AB25" s="44"/>
      <c r="AC25" s="44"/>
      <c r="AD25" s="12"/>
      <c r="AE25" s="12"/>
      <c r="AF25" s="44"/>
      <c r="AG25" s="44"/>
      <c r="AH25" s="78">
        <f>AH26+AH27+AH28</f>
        <v>0</v>
      </c>
      <c r="AI25" s="78">
        <f>AI26+AI27+AI28</f>
        <v>0</v>
      </c>
      <c r="AJ25" s="78">
        <f>AJ26+AJ27+AJ28</f>
        <v>0</v>
      </c>
    </row>
    <row r="26" spans="1:36" ht="19.5" customHeight="1">
      <c r="A26" s="23"/>
      <c r="B26" s="31" t="s">
        <v>96</v>
      </c>
      <c r="C26" s="25" t="s">
        <v>0</v>
      </c>
      <c r="D26" s="60"/>
      <c r="E26" s="60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5"/>
      <c r="U26" s="45"/>
      <c r="V26" s="44"/>
      <c r="W26" s="45"/>
      <c r="X26" s="44"/>
      <c r="Y26" s="45"/>
      <c r="Z26" s="44"/>
      <c r="AA26" s="44"/>
      <c r="AB26" s="44"/>
      <c r="AC26" s="44"/>
      <c r="AD26" s="12"/>
      <c r="AE26" s="12"/>
      <c r="AF26" s="44"/>
      <c r="AG26" s="44"/>
      <c r="AH26" s="46">
        <f t="shared" si="0"/>
        <v>0</v>
      </c>
      <c r="AI26" s="46">
        <f t="shared" si="1"/>
        <v>0</v>
      </c>
      <c r="AJ26" s="47">
        <f t="shared" si="2"/>
        <v>0</v>
      </c>
    </row>
    <row r="27" spans="1:36" ht="15">
      <c r="A27" s="23"/>
      <c r="B27" s="24" t="s">
        <v>23</v>
      </c>
      <c r="C27" s="25" t="s">
        <v>0</v>
      </c>
      <c r="D27" s="60"/>
      <c r="E27" s="60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5"/>
      <c r="U27" s="45"/>
      <c r="V27" s="44"/>
      <c r="W27" s="45"/>
      <c r="X27" s="44"/>
      <c r="Y27" s="45"/>
      <c r="Z27" s="44"/>
      <c r="AA27" s="44"/>
      <c r="AB27" s="44"/>
      <c r="AC27" s="44"/>
      <c r="AD27" s="12"/>
      <c r="AE27" s="12"/>
      <c r="AF27" s="44"/>
      <c r="AG27" s="44"/>
      <c r="AH27" s="46">
        <f t="shared" si="0"/>
        <v>0</v>
      </c>
      <c r="AI27" s="46">
        <f t="shared" si="1"/>
        <v>0</v>
      </c>
      <c r="AJ27" s="47">
        <f t="shared" si="2"/>
        <v>0</v>
      </c>
    </row>
    <row r="28" spans="1:36" ht="15">
      <c r="A28" s="23"/>
      <c r="B28" s="24" t="s">
        <v>128</v>
      </c>
      <c r="C28" s="25" t="s">
        <v>0</v>
      </c>
      <c r="D28" s="60"/>
      <c r="E28" s="60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5"/>
      <c r="U28" s="45"/>
      <c r="V28" s="44"/>
      <c r="W28" s="45"/>
      <c r="X28" s="44"/>
      <c r="Y28" s="45"/>
      <c r="Z28" s="44"/>
      <c r="AA28" s="44"/>
      <c r="AB28" s="44"/>
      <c r="AC28" s="44"/>
      <c r="AD28" s="12"/>
      <c r="AE28" s="12"/>
      <c r="AF28" s="44"/>
      <c r="AG28" s="44"/>
      <c r="AH28" s="46">
        <f t="shared" si="0"/>
        <v>0</v>
      </c>
      <c r="AI28" s="46">
        <f t="shared" si="1"/>
        <v>0</v>
      </c>
      <c r="AJ28" s="47">
        <f t="shared" si="2"/>
        <v>0</v>
      </c>
    </row>
    <row r="29" spans="1:36" ht="15">
      <c r="A29" s="86">
        <v>8</v>
      </c>
      <c r="B29" s="71" t="s">
        <v>129</v>
      </c>
      <c r="C29" s="76" t="s">
        <v>0</v>
      </c>
      <c r="D29" s="60"/>
      <c r="E29" s="60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5"/>
      <c r="U29" s="45"/>
      <c r="V29" s="44"/>
      <c r="W29" s="45"/>
      <c r="X29" s="44"/>
      <c r="Y29" s="45"/>
      <c r="Z29" s="44"/>
      <c r="AA29" s="44"/>
      <c r="AB29" s="44"/>
      <c r="AC29" s="44"/>
      <c r="AD29" s="12"/>
      <c r="AE29" s="12"/>
      <c r="AF29" s="44"/>
      <c r="AG29" s="44"/>
      <c r="AH29" s="78">
        <f>AH30+AH31+AH32+AH33+AH34+AH35+AH36+AH37+AH38+AH39</f>
        <v>0</v>
      </c>
      <c r="AI29" s="78">
        <f>AI30+AI31+AI32+AI33+AI34+AI35+AI36+AI37+AI38+AI39</f>
        <v>0</v>
      </c>
      <c r="AJ29" s="78">
        <f>AJ30+AJ31+AJ32+AJ33+AJ34+AJ35+AJ36+AJ37+AJ38+AJ39</f>
        <v>0</v>
      </c>
    </row>
    <row r="30" spans="1:36" ht="15">
      <c r="A30" s="23"/>
      <c r="B30" s="26" t="s">
        <v>5</v>
      </c>
      <c r="C30" s="25" t="s">
        <v>0</v>
      </c>
      <c r="D30" s="60"/>
      <c r="E30" s="60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5"/>
      <c r="U30" s="45"/>
      <c r="V30" s="44"/>
      <c r="W30" s="45"/>
      <c r="X30" s="44"/>
      <c r="Y30" s="45"/>
      <c r="Z30" s="44"/>
      <c r="AA30" s="44"/>
      <c r="AB30" s="44"/>
      <c r="AC30" s="44"/>
      <c r="AD30" s="12"/>
      <c r="AE30" s="12"/>
      <c r="AF30" s="44"/>
      <c r="AG30" s="44"/>
      <c r="AH30" s="46">
        <f t="shared" si="0"/>
        <v>0</v>
      </c>
      <c r="AI30" s="46">
        <f t="shared" si="1"/>
        <v>0</v>
      </c>
      <c r="AJ30" s="47">
        <f t="shared" si="2"/>
        <v>0</v>
      </c>
    </row>
    <row r="31" spans="1:36" ht="15">
      <c r="A31" s="23"/>
      <c r="B31" s="26" t="s">
        <v>58</v>
      </c>
      <c r="C31" s="25" t="s">
        <v>0</v>
      </c>
      <c r="D31" s="60"/>
      <c r="E31" s="60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5"/>
      <c r="U31" s="45"/>
      <c r="V31" s="44"/>
      <c r="W31" s="45"/>
      <c r="X31" s="44"/>
      <c r="Y31" s="45"/>
      <c r="Z31" s="44"/>
      <c r="AA31" s="44"/>
      <c r="AB31" s="44"/>
      <c r="AC31" s="44"/>
      <c r="AD31" s="12"/>
      <c r="AE31" s="12"/>
      <c r="AF31" s="44"/>
      <c r="AG31" s="44"/>
      <c r="AH31" s="46">
        <f t="shared" si="0"/>
        <v>0</v>
      </c>
      <c r="AI31" s="46">
        <f t="shared" si="1"/>
        <v>0</v>
      </c>
      <c r="AJ31" s="47">
        <f t="shared" si="2"/>
        <v>0</v>
      </c>
    </row>
    <row r="32" spans="1:36" ht="15">
      <c r="A32" s="23"/>
      <c r="B32" s="26" t="s">
        <v>8</v>
      </c>
      <c r="C32" s="25" t="s">
        <v>0</v>
      </c>
      <c r="D32" s="60"/>
      <c r="E32" s="60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/>
      <c r="U32" s="45"/>
      <c r="V32" s="44"/>
      <c r="W32" s="45"/>
      <c r="X32" s="44"/>
      <c r="Y32" s="45"/>
      <c r="Z32" s="44"/>
      <c r="AA32" s="44"/>
      <c r="AB32" s="44"/>
      <c r="AC32" s="44"/>
      <c r="AD32" s="12"/>
      <c r="AE32" s="12"/>
      <c r="AF32" s="44"/>
      <c r="AG32" s="44"/>
      <c r="AH32" s="46">
        <f t="shared" si="0"/>
        <v>0</v>
      </c>
      <c r="AI32" s="46">
        <f t="shared" si="1"/>
        <v>0</v>
      </c>
      <c r="AJ32" s="47">
        <f t="shared" si="2"/>
        <v>0</v>
      </c>
    </row>
    <row r="33" spans="1:36" ht="15">
      <c r="A33" s="23"/>
      <c r="B33" s="24" t="s">
        <v>18</v>
      </c>
      <c r="C33" s="25" t="s">
        <v>0</v>
      </c>
      <c r="D33" s="60"/>
      <c r="E33" s="60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5"/>
      <c r="U33" s="45"/>
      <c r="V33" s="44"/>
      <c r="W33" s="45"/>
      <c r="X33" s="44"/>
      <c r="Y33" s="45"/>
      <c r="Z33" s="44"/>
      <c r="AA33" s="44"/>
      <c r="AB33" s="44"/>
      <c r="AC33" s="44"/>
      <c r="AD33" s="12"/>
      <c r="AE33" s="12"/>
      <c r="AF33" s="44"/>
      <c r="AG33" s="44"/>
      <c r="AH33" s="46">
        <f t="shared" si="0"/>
        <v>0</v>
      </c>
      <c r="AI33" s="46">
        <f t="shared" si="1"/>
        <v>0</v>
      </c>
      <c r="AJ33" s="47">
        <f t="shared" si="2"/>
        <v>0</v>
      </c>
    </row>
    <row r="34" spans="1:36" ht="15">
      <c r="A34" s="23"/>
      <c r="B34" s="24" t="s">
        <v>24</v>
      </c>
      <c r="C34" s="25" t="s">
        <v>0</v>
      </c>
      <c r="D34" s="60"/>
      <c r="E34" s="60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5"/>
      <c r="U34" s="45"/>
      <c r="V34" s="44"/>
      <c r="W34" s="45"/>
      <c r="X34" s="44"/>
      <c r="Y34" s="45"/>
      <c r="Z34" s="44"/>
      <c r="AA34" s="44"/>
      <c r="AB34" s="44"/>
      <c r="AC34" s="44"/>
      <c r="AD34" s="12"/>
      <c r="AE34" s="12"/>
      <c r="AF34" s="44"/>
      <c r="AG34" s="44"/>
      <c r="AH34" s="46">
        <f t="shared" si="0"/>
        <v>0</v>
      </c>
      <c r="AI34" s="46">
        <f t="shared" si="1"/>
        <v>0</v>
      </c>
      <c r="AJ34" s="47">
        <f t="shared" si="2"/>
        <v>0</v>
      </c>
    </row>
    <row r="35" spans="1:36" ht="15">
      <c r="A35" s="23"/>
      <c r="B35" s="24" t="s">
        <v>34</v>
      </c>
      <c r="C35" s="25" t="s">
        <v>0</v>
      </c>
      <c r="D35" s="60"/>
      <c r="E35" s="60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/>
      <c r="U35" s="45"/>
      <c r="V35" s="44"/>
      <c r="W35" s="45"/>
      <c r="X35" s="44"/>
      <c r="Y35" s="45"/>
      <c r="Z35" s="44"/>
      <c r="AA35" s="44"/>
      <c r="AB35" s="44"/>
      <c r="AC35" s="44"/>
      <c r="AD35" s="12"/>
      <c r="AE35" s="12"/>
      <c r="AF35" s="44"/>
      <c r="AG35" s="44"/>
      <c r="AH35" s="46">
        <f t="shared" si="0"/>
        <v>0</v>
      </c>
      <c r="AI35" s="46">
        <f t="shared" si="1"/>
        <v>0</v>
      </c>
      <c r="AJ35" s="47">
        <f t="shared" si="2"/>
        <v>0</v>
      </c>
    </row>
    <row r="36" spans="1:36" ht="15">
      <c r="A36" s="23"/>
      <c r="B36" s="24" t="s">
        <v>35</v>
      </c>
      <c r="C36" s="25" t="s">
        <v>0</v>
      </c>
      <c r="D36" s="60"/>
      <c r="E36" s="60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5"/>
      <c r="U36" s="45"/>
      <c r="V36" s="44"/>
      <c r="W36" s="45"/>
      <c r="X36" s="44"/>
      <c r="Y36" s="45"/>
      <c r="Z36" s="44"/>
      <c r="AA36" s="44"/>
      <c r="AB36" s="44"/>
      <c r="AC36" s="44"/>
      <c r="AD36" s="12"/>
      <c r="AE36" s="12"/>
      <c r="AF36" s="44"/>
      <c r="AG36" s="44"/>
      <c r="AH36" s="46">
        <f t="shared" si="0"/>
        <v>0</v>
      </c>
      <c r="AI36" s="46">
        <f t="shared" si="1"/>
        <v>0</v>
      </c>
      <c r="AJ36" s="47">
        <f t="shared" si="2"/>
        <v>0</v>
      </c>
    </row>
    <row r="37" spans="1:36" ht="15">
      <c r="A37" s="23"/>
      <c r="B37" s="24" t="s">
        <v>36</v>
      </c>
      <c r="C37" s="25" t="s">
        <v>0</v>
      </c>
      <c r="D37" s="60"/>
      <c r="E37" s="60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/>
      <c r="U37" s="45"/>
      <c r="V37" s="44"/>
      <c r="W37" s="45"/>
      <c r="X37" s="44"/>
      <c r="Y37" s="45"/>
      <c r="Z37" s="44"/>
      <c r="AA37" s="44"/>
      <c r="AB37" s="44"/>
      <c r="AC37" s="44"/>
      <c r="AD37" s="12"/>
      <c r="AE37" s="12"/>
      <c r="AF37" s="44"/>
      <c r="AG37" s="44"/>
      <c r="AH37" s="46">
        <f t="shared" si="0"/>
        <v>0</v>
      </c>
      <c r="AI37" s="46">
        <f t="shared" si="1"/>
        <v>0</v>
      </c>
      <c r="AJ37" s="47">
        <f t="shared" si="2"/>
        <v>0</v>
      </c>
    </row>
    <row r="38" spans="1:36" ht="15">
      <c r="A38" s="23"/>
      <c r="B38" s="24" t="s">
        <v>37</v>
      </c>
      <c r="C38" s="25" t="s">
        <v>0</v>
      </c>
      <c r="D38" s="60"/>
      <c r="E38" s="60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5"/>
      <c r="U38" s="45"/>
      <c r="V38" s="44"/>
      <c r="W38" s="45"/>
      <c r="X38" s="44"/>
      <c r="Y38" s="45"/>
      <c r="Z38" s="44"/>
      <c r="AA38" s="44"/>
      <c r="AB38" s="44"/>
      <c r="AC38" s="44"/>
      <c r="AD38" s="12"/>
      <c r="AE38" s="12"/>
      <c r="AF38" s="44"/>
      <c r="AG38" s="44"/>
      <c r="AH38" s="46">
        <f t="shared" si="0"/>
        <v>0</v>
      </c>
      <c r="AI38" s="46">
        <f t="shared" si="1"/>
        <v>0</v>
      </c>
      <c r="AJ38" s="47">
        <f t="shared" si="2"/>
        <v>0</v>
      </c>
    </row>
    <row r="39" spans="1:36" ht="15">
      <c r="A39" s="23"/>
      <c r="B39" s="26" t="s">
        <v>38</v>
      </c>
      <c r="C39" s="25" t="s">
        <v>0</v>
      </c>
      <c r="D39" s="95"/>
      <c r="E39" s="95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5"/>
      <c r="U39" s="45"/>
      <c r="V39" s="44"/>
      <c r="W39" s="45"/>
      <c r="X39" s="44"/>
      <c r="Y39" s="45"/>
      <c r="Z39" s="44"/>
      <c r="AA39" s="44"/>
      <c r="AB39" s="44"/>
      <c r="AC39" s="44"/>
      <c r="AD39" s="12"/>
      <c r="AE39" s="12"/>
      <c r="AF39" s="44"/>
      <c r="AG39" s="44"/>
      <c r="AH39" s="46">
        <f t="shared" si="0"/>
        <v>0</v>
      </c>
      <c r="AI39" s="46">
        <f t="shared" si="1"/>
        <v>0</v>
      </c>
      <c r="AJ39" s="47">
        <f t="shared" si="2"/>
        <v>0</v>
      </c>
    </row>
    <row r="40" spans="1:36" ht="15">
      <c r="A40" s="23">
        <v>9</v>
      </c>
      <c r="B40" s="25" t="s">
        <v>31</v>
      </c>
      <c r="C40" s="76" t="s">
        <v>0</v>
      </c>
      <c r="D40" s="60"/>
      <c r="E40" s="60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5"/>
      <c r="U40" s="45"/>
      <c r="V40" s="44"/>
      <c r="W40" s="45"/>
      <c r="X40" s="44"/>
      <c r="Y40" s="45"/>
      <c r="Z40" s="44"/>
      <c r="AA40" s="44"/>
      <c r="AB40" s="44"/>
      <c r="AC40" s="44"/>
      <c r="AD40" s="12"/>
      <c r="AE40" s="12"/>
      <c r="AF40" s="44"/>
      <c r="AG40" s="44"/>
      <c r="AH40" s="67">
        <f t="shared" si="0"/>
        <v>0</v>
      </c>
      <c r="AI40" s="67">
        <f t="shared" si="1"/>
        <v>0</v>
      </c>
      <c r="AJ40" s="67">
        <f t="shared" si="2"/>
        <v>0</v>
      </c>
    </row>
    <row r="41" spans="1:36" ht="15">
      <c r="A41" s="23">
        <v>10</v>
      </c>
      <c r="B41" s="25" t="s">
        <v>39</v>
      </c>
      <c r="C41" s="76" t="s">
        <v>0</v>
      </c>
      <c r="D41" s="95"/>
      <c r="E41" s="95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5"/>
      <c r="U41" s="45"/>
      <c r="V41" s="44"/>
      <c r="W41" s="45"/>
      <c r="X41" s="44"/>
      <c r="Y41" s="45"/>
      <c r="Z41" s="44"/>
      <c r="AA41" s="44"/>
      <c r="AB41" s="44"/>
      <c r="AC41" s="44"/>
      <c r="AD41" s="12"/>
      <c r="AE41" s="12"/>
      <c r="AF41" s="44"/>
      <c r="AG41" s="44"/>
      <c r="AH41" s="67">
        <f t="shared" si="0"/>
        <v>0</v>
      </c>
      <c r="AI41" s="67">
        <f t="shared" si="1"/>
        <v>0</v>
      </c>
      <c r="AJ41" s="67">
        <f t="shared" si="2"/>
        <v>0</v>
      </c>
    </row>
    <row r="42" spans="1:36" ht="15">
      <c r="A42" s="23">
        <v>11</v>
      </c>
      <c r="B42" s="25" t="s">
        <v>42</v>
      </c>
      <c r="C42" s="76" t="s">
        <v>0</v>
      </c>
      <c r="D42" s="60"/>
      <c r="E42" s="60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5"/>
      <c r="U42" s="45"/>
      <c r="V42" s="44"/>
      <c r="W42" s="45"/>
      <c r="X42" s="44"/>
      <c r="Y42" s="45"/>
      <c r="Z42" s="44"/>
      <c r="AA42" s="44"/>
      <c r="AB42" s="44"/>
      <c r="AC42" s="44"/>
      <c r="AD42" s="12"/>
      <c r="AE42" s="12"/>
      <c r="AF42" s="44"/>
      <c r="AG42" s="44"/>
      <c r="AH42" s="67">
        <f t="shared" si="0"/>
        <v>0</v>
      </c>
      <c r="AI42" s="67">
        <f t="shared" si="1"/>
        <v>0</v>
      </c>
      <c r="AJ42" s="67">
        <f t="shared" si="2"/>
        <v>0</v>
      </c>
    </row>
    <row r="43" spans="1:36" ht="15">
      <c r="A43" s="23">
        <v>12</v>
      </c>
      <c r="B43" s="25" t="s">
        <v>25</v>
      </c>
      <c r="C43" s="76" t="s">
        <v>0</v>
      </c>
      <c r="D43" s="60"/>
      <c r="E43" s="60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5"/>
      <c r="U43" s="45"/>
      <c r="V43" s="44"/>
      <c r="W43" s="45"/>
      <c r="X43" s="44"/>
      <c r="Y43" s="45"/>
      <c r="Z43" s="44"/>
      <c r="AA43" s="44"/>
      <c r="AB43" s="44"/>
      <c r="AC43" s="44"/>
      <c r="AD43" s="12"/>
      <c r="AE43" s="12"/>
      <c r="AF43" s="44"/>
      <c r="AG43" s="44"/>
      <c r="AH43" s="67">
        <f t="shared" si="0"/>
        <v>0</v>
      </c>
      <c r="AI43" s="67">
        <f t="shared" si="1"/>
        <v>0</v>
      </c>
      <c r="AJ43" s="67">
        <f t="shared" si="2"/>
        <v>0</v>
      </c>
    </row>
    <row r="44" spans="1:36" ht="15">
      <c r="A44" s="23">
        <v>13</v>
      </c>
      <c r="B44" s="25" t="s">
        <v>26</v>
      </c>
      <c r="C44" s="76" t="s">
        <v>0</v>
      </c>
      <c r="D44" s="95"/>
      <c r="E44" s="95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5"/>
      <c r="U44" s="45"/>
      <c r="V44" s="44"/>
      <c r="W44" s="45"/>
      <c r="X44" s="44"/>
      <c r="Y44" s="45"/>
      <c r="Z44" s="44"/>
      <c r="AA44" s="44"/>
      <c r="AB44" s="44"/>
      <c r="AC44" s="44"/>
      <c r="AD44" s="12"/>
      <c r="AE44" s="12"/>
      <c r="AF44" s="44"/>
      <c r="AG44" s="44"/>
      <c r="AH44" s="67">
        <f t="shared" si="0"/>
        <v>0</v>
      </c>
      <c r="AI44" s="67">
        <f t="shared" si="1"/>
        <v>0</v>
      </c>
      <c r="AJ44" s="67">
        <f t="shared" si="2"/>
        <v>0</v>
      </c>
    </row>
    <row r="45" spans="1:36" ht="15">
      <c r="A45" s="23">
        <v>14</v>
      </c>
      <c r="B45" s="25" t="s">
        <v>44</v>
      </c>
      <c r="C45" s="76" t="s">
        <v>0</v>
      </c>
      <c r="D45" s="60"/>
      <c r="E45" s="60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5"/>
      <c r="U45" s="45"/>
      <c r="V45" s="44"/>
      <c r="W45" s="45"/>
      <c r="X45" s="44"/>
      <c r="Y45" s="45"/>
      <c r="Z45" s="44"/>
      <c r="AA45" s="44"/>
      <c r="AB45" s="44"/>
      <c r="AC45" s="44"/>
      <c r="AD45" s="12"/>
      <c r="AE45" s="12"/>
      <c r="AF45" s="44"/>
      <c r="AG45" s="44"/>
      <c r="AH45" s="67">
        <f t="shared" si="0"/>
        <v>0</v>
      </c>
      <c r="AI45" s="67">
        <f t="shared" si="1"/>
        <v>0</v>
      </c>
      <c r="AJ45" s="67">
        <f t="shared" si="2"/>
        <v>0</v>
      </c>
    </row>
    <row r="46" spans="1:36" ht="15">
      <c r="A46" s="86">
        <v>15</v>
      </c>
      <c r="B46" s="71" t="s">
        <v>130</v>
      </c>
      <c r="C46" s="76" t="s">
        <v>0</v>
      </c>
      <c r="D46" s="60"/>
      <c r="E46" s="60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5"/>
      <c r="U46" s="45"/>
      <c r="V46" s="44"/>
      <c r="W46" s="45"/>
      <c r="X46" s="44"/>
      <c r="Y46" s="45"/>
      <c r="Z46" s="44"/>
      <c r="AA46" s="44"/>
      <c r="AB46" s="44"/>
      <c r="AC46" s="44"/>
      <c r="AD46" s="12"/>
      <c r="AE46" s="12"/>
      <c r="AF46" s="44"/>
      <c r="AG46" s="44"/>
      <c r="AH46" s="78">
        <f>AH47+AH48+AH49+AH50+AH51+AH52</f>
        <v>0</v>
      </c>
      <c r="AI46" s="78">
        <f>AI47+AI48+AI49+AI50+AI51+AI52</f>
        <v>0</v>
      </c>
      <c r="AJ46" s="78">
        <f>AJ47+AJ48+AJ49+AJ50+AJ51+AJ52</f>
        <v>0</v>
      </c>
    </row>
    <row r="47" spans="1:36" ht="15">
      <c r="A47" s="23"/>
      <c r="B47" s="24" t="s">
        <v>28</v>
      </c>
      <c r="C47" s="25" t="s">
        <v>0</v>
      </c>
      <c r="D47" s="60"/>
      <c r="E47" s="60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5"/>
      <c r="U47" s="45"/>
      <c r="V47" s="44"/>
      <c r="W47" s="45"/>
      <c r="X47" s="44"/>
      <c r="Y47" s="45"/>
      <c r="Z47" s="44"/>
      <c r="AA47" s="44"/>
      <c r="AB47" s="44"/>
      <c r="AC47" s="44"/>
      <c r="AD47" s="12"/>
      <c r="AE47" s="12"/>
      <c r="AF47" s="44"/>
      <c r="AG47" s="44"/>
      <c r="AH47" s="46">
        <f t="shared" si="0"/>
        <v>0</v>
      </c>
      <c r="AI47" s="46">
        <f t="shared" si="1"/>
        <v>0</v>
      </c>
      <c r="AJ47" s="47">
        <f t="shared" si="2"/>
        <v>0</v>
      </c>
    </row>
    <row r="48" spans="1:36" ht="15">
      <c r="A48" s="23"/>
      <c r="B48" s="24" t="s">
        <v>13</v>
      </c>
      <c r="C48" s="25" t="s">
        <v>0</v>
      </c>
      <c r="D48" s="60"/>
      <c r="E48" s="60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5"/>
      <c r="U48" s="45"/>
      <c r="V48" s="44"/>
      <c r="W48" s="45"/>
      <c r="X48" s="44"/>
      <c r="Y48" s="45"/>
      <c r="Z48" s="44"/>
      <c r="AA48" s="44"/>
      <c r="AB48" s="44"/>
      <c r="AC48" s="44"/>
      <c r="AD48" s="12"/>
      <c r="AE48" s="12"/>
      <c r="AF48" s="44"/>
      <c r="AG48" s="44"/>
      <c r="AH48" s="46">
        <f t="shared" si="0"/>
        <v>0</v>
      </c>
      <c r="AI48" s="46">
        <f t="shared" si="1"/>
        <v>0</v>
      </c>
      <c r="AJ48" s="47">
        <f t="shared" si="2"/>
        <v>0</v>
      </c>
    </row>
    <row r="49" spans="1:36" ht="15">
      <c r="A49" s="23"/>
      <c r="B49" s="24" t="s">
        <v>14</v>
      </c>
      <c r="C49" s="25" t="s">
        <v>0</v>
      </c>
      <c r="D49" s="60"/>
      <c r="E49" s="60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5"/>
      <c r="U49" s="45"/>
      <c r="V49" s="44"/>
      <c r="W49" s="45"/>
      <c r="X49" s="44"/>
      <c r="Y49" s="45"/>
      <c r="Z49" s="44"/>
      <c r="AA49" s="44"/>
      <c r="AB49" s="44"/>
      <c r="AC49" s="44"/>
      <c r="AD49" s="12"/>
      <c r="AE49" s="12"/>
      <c r="AF49" s="44"/>
      <c r="AG49" s="44"/>
      <c r="AH49" s="46">
        <f t="shared" si="0"/>
        <v>0</v>
      </c>
      <c r="AI49" s="46">
        <f t="shared" si="1"/>
        <v>0</v>
      </c>
      <c r="AJ49" s="47">
        <f t="shared" si="2"/>
        <v>0</v>
      </c>
    </row>
    <row r="50" spans="1:36" ht="15">
      <c r="A50" s="23"/>
      <c r="B50" s="24" t="s">
        <v>94</v>
      </c>
      <c r="C50" s="25" t="s">
        <v>0</v>
      </c>
      <c r="D50" s="60"/>
      <c r="E50" s="60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5"/>
      <c r="U50" s="45"/>
      <c r="V50" s="44"/>
      <c r="W50" s="45"/>
      <c r="X50" s="44"/>
      <c r="Y50" s="45"/>
      <c r="Z50" s="44"/>
      <c r="AA50" s="44"/>
      <c r="AB50" s="44"/>
      <c r="AC50" s="44"/>
      <c r="AD50" s="12"/>
      <c r="AE50" s="12"/>
      <c r="AF50" s="44"/>
      <c r="AG50" s="44"/>
      <c r="AH50" s="46">
        <f t="shared" si="0"/>
        <v>0</v>
      </c>
      <c r="AI50" s="46">
        <f t="shared" si="1"/>
        <v>0</v>
      </c>
      <c r="AJ50" s="47">
        <f t="shared" si="2"/>
        <v>0</v>
      </c>
    </row>
    <row r="51" spans="1:36" ht="15">
      <c r="A51" s="23"/>
      <c r="B51" s="24" t="s">
        <v>103</v>
      </c>
      <c r="C51" s="25" t="s">
        <v>0</v>
      </c>
      <c r="D51" s="60"/>
      <c r="E51" s="60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5"/>
      <c r="U51" s="45"/>
      <c r="V51" s="44"/>
      <c r="W51" s="45"/>
      <c r="X51" s="44"/>
      <c r="Y51" s="45"/>
      <c r="Z51" s="44"/>
      <c r="AA51" s="44"/>
      <c r="AB51" s="44"/>
      <c r="AC51" s="44"/>
      <c r="AD51" s="12"/>
      <c r="AE51" s="12"/>
      <c r="AF51" s="44"/>
      <c r="AG51" s="44"/>
      <c r="AH51" s="46">
        <f t="shared" si="0"/>
        <v>0</v>
      </c>
      <c r="AI51" s="46">
        <f t="shared" si="1"/>
        <v>0</v>
      </c>
      <c r="AJ51" s="47">
        <f t="shared" si="2"/>
        <v>0</v>
      </c>
    </row>
    <row r="52" spans="1:36" ht="15">
      <c r="A52" s="23"/>
      <c r="B52" s="26" t="s">
        <v>29</v>
      </c>
      <c r="C52" s="25" t="s">
        <v>0</v>
      </c>
      <c r="D52" s="60"/>
      <c r="E52" s="60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5"/>
      <c r="U52" s="45"/>
      <c r="V52" s="44"/>
      <c r="W52" s="45"/>
      <c r="X52" s="44"/>
      <c r="Y52" s="45"/>
      <c r="Z52" s="44"/>
      <c r="AA52" s="44"/>
      <c r="AB52" s="44"/>
      <c r="AC52" s="44"/>
      <c r="AD52" s="12"/>
      <c r="AE52" s="12"/>
      <c r="AF52" s="44"/>
      <c r="AG52" s="44"/>
      <c r="AH52" s="46">
        <f t="shared" si="0"/>
        <v>0</v>
      </c>
      <c r="AI52" s="46">
        <f t="shared" si="1"/>
        <v>0</v>
      </c>
      <c r="AJ52" s="47">
        <f t="shared" si="2"/>
        <v>0</v>
      </c>
    </row>
    <row r="53" spans="1:36" ht="15">
      <c r="A53" s="23">
        <v>16</v>
      </c>
      <c r="B53" s="25" t="s">
        <v>131</v>
      </c>
      <c r="C53" s="76" t="s">
        <v>0</v>
      </c>
      <c r="D53" s="95"/>
      <c r="E53" s="95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5"/>
      <c r="U53" s="45"/>
      <c r="V53" s="44"/>
      <c r="W53" s="45"/>
      <c r="X53" s="44"/>
      <c r="Y53" s="45"/>
      <c r="Z53" s="44"/>
      <c r="AA53" s="44"/>
      <c r="AB53" s="44"/>
      <c r="AC53" s="44"/>
      <c r="AD53" s="12"/>
      <c r="AE53" s="12"/>
      <c r="AF53" s="44"/>
      <c r="AG53" s="44"/>
      <c r="AH53" s="67">
        <f t="shared" si="0"/>
        <v>0</v>
      </c>
      <c r="AI53" s="67">
        <f t="shared" si="1"/>
        <v>0</v>
      </c>
      <c r="AJ53" s="67">
        <f t="shared" si="2"/>
        <v>0</v>
      </c>
    </row>
    <row r="54" spans="1:36" ht="15">
      <c r="A54" s="23">
        <v>17</v>
      </c>
      <c r="B54" s="25" t="s">
        <v>132</v>
      </c>
      <c r="C54" s="76" t="s">
        <v>0</v>
      </c>
      <c r="D54" s="95"/>
      <c r="E54" s="95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5"/>
      <c r="U54" s="45"/>
      <c r="V54" s="44"/>
      <c r="W54" s="45"/>
      <c r="X54" s="44"/>
      <c r="Y54" s="45"/>
      <c r="Z54" s="44"/>
      <c r="AA54" s="44"/>
      <c r="AB54" s="44"/>
      <c r="AC54" s="44"/>
      <c r="AD54" s="12"/>
      <c r="AE54" s="12"/>
      <c r="AF54" s="44"/>
      <c r="AG54" s="44"/>
      <c r="AH54" s="67">
        <f t="shared" si="0"/>
        <v>0</v>
      </c>
      <c r="AI54" s="67">
        <f t="shared" si="1"/>
        <v>0</v>
      </c>
      <c r="AJ54" s="67">
        <f t="shared" si="2"/>
        <v>0</v>
      </c>
    </row>
    <row r="55" spans="1:36" ht="15">
      <c r="A55" s="23">
        <v>18</v>
      </c>
      <c r="B55" s="25" t="s">
        <v>49</v>
      </c>
      <c r="C55" s="76" t="s">
        <v>0</v>
      </c>
      <c r="D55" s="60"/>
      <c r="E55" s="60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5"/>
      <c r="U55" s="45"/>
      <c r="V55" s="44"/>
      <c r="W55" s="45"/>
      <c r="X55" s="44"/>
      <c r="Y55" s="45"/>
      <c r="Z55" s="44"/>
      <c r="AA55" s="44"/>
      <c r="AB55" s="44"/>
      <c r="AC55" s="44"/>
      <c r="AD55" s="12"/>
      <c r="AE55" s="12"/>
      <c r="AF55" s="44"/>
      <c r="AG55" s="44"/>
      <c r="AH55" s="67">
        <f t="shared" si="0"/>
        <v>0</v>
      </c>
      <c r="AI55" s="67">
        <f t="shared" si="1"/>
        <v>0</v>
      </c>
      <c r="AJ55" s="67">
        <f t="shared" si="2"/>
        <v>0</v>
      </c>
    </row>
    <row r="56" spans="1:36" ht="15">
      <c r="A56" s="23">
        <v>19</v>
      </c>
      <c r="B56" s="25" t="s">
        <v>10</v>
      </c>
      <c r="C56" s="76" t="s">
        <v>0</v>
      </c>
      <c r="D56" s="60"/>
      <c r="E56" s="60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5"/>
      <c r="U56" s="45"/>
      <c r="V56" s="44"/>
      <c r="W56" s="45"/>
      <c r="X56" s="44"/>
      <c r="Y56" s="45"/>
      <c r="Z56" s="44"/>
      <c r="AA56" s="44"/>
      <c r="AB56" s="44"/>
      <c r="AC56" s="44"/>
      <c r="AD56" s="12"/>
      <c r="AE56" s="12"/>
      <c r="AF56" s="44"/>
      <c r="AG56" s="44"/>
      <c r="AH56" s="67">
        <f t="shared" si="0"/>
        <v>0</v>
      </c>
      <c r="AI56" s="67">
        <f t="shared" si="1"/>
        <v>0</v>
      </c>
      <c r="AJ56" s="67">
        <f t="shared" si="2"/>
        <v>0</v>
      </c>
    </row>
    <row r="57" spans="1:36" ht="15">
      <c r="A57" s="23">
        <v>20</v>
      </c>
      <c r="B57" s="25" t="s">
        <v>17</v>
      </c>
      <c r="C57" s="76" t="s">
        <v>0</v>
      </c>
      <c r="D57" s="60"/>
      <c r="E57" s="60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5"/>
      <c r="U57" s="45"/>
      <c r="V57" s="44"/>
      <c r="W57" s="45"/>
      <c r="X57" s="44"/>
      <c r="Y57" s="45"/>
      <c r="Z57" s="44"/>
      <c r="AA57" s="44"/>
      <c r="AB57" s="44"/>
      <c r="AC57" s="44"/>
      <c r="AD57" s="12"/>
      <c r="AE57" s="12"/>
      <c r="AF57" s="44"/>
      <c r="AG57" s="44"/>
      <c r="AH57" s="67">
        <f t="shared" si="0"/>
        <v>0</v>
      </c>
      <c r="AI57" s="67">
        <f t="shared" si="1"/>
        <v>0</v>
      </c>
      <c r="AJ57" s="67">
        <f t="shared" si="2"/>
        <v>0</v>
      </c>
    </row>
    <row r="58" spans="1:36" ht="15">
      <c r="A58" s="23">
        <v>21</v>
      </c>
      <c r="B58" s="29" t="s">
        <v>133</v>
      </c>
      <c r="C58" s="76" t="s">
        <v>0</v>
      </c>
      <c r="D58" s="60"/>
      <c r="E58" s="60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5"/>
      <c r="U58" s="45"/>
      <c r="V58" s="44"/>
      <c r="W58" s="45"/>
      <c r="X58" s="44"/>
      <c r="Y58" s="45"/>
      <c r="Z58" s="44"/>
      <c r="AA58" s="44"/>
      <c r="AB58" s="44"/>
      <c r="AC58" s="44"/>
      <c r="AD58" s="12"/>
      <c r="AE58" s="12"/>
      <c r="AF58" s="44"/>
      <c r="AG58" s="44"/>
      <c r="AH58" s="78">
        <f>AH59+AH60+AH61+AH62+AH63+AH64+AH65</f>
        <v>0</v>
      </c>
      <c r="AI58" s="78">
        <f>AI59+AI60+AI61+AI62+AI63+AI64+AI65</f>
        <v>0</v>
      </c>
      <c r="AJ58" s="78">
        <f>AJ59+AJ60+AJ61+AJ62+AJ63+AJ64+AJ65</f>
        <v>0</v>
      </c>
    </row>
    <row r="59" spans="1:36" ht="15">
      <c r="A59" s="23"/>
      <c r="B59" s="24" t="s">
        <v>1</v>
      </c>
      <c r="C59" s="25" t="s">
        <v>0</v>
      </c>
      <c r="D59" s="60"/>
      <c r="E59" s="60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5"/>
      <c r="U59" s="45"/>
      <c r="V59" s="44"/>
      <c r="W59" s="45"/>
      <c r="X59" s="44"/>
      <c r="Y59" s="45"/>
      <c r="Z59" s="44"/>
      <c r="AA59" s="44"/>
      <c r="AB59" s="44"/>
      <c r="AC59" s="44"/>
      <c r="AD59" s="12"/>
      <c r="AE59" s="12"/>
      <c r="AF59" s="44"/>
      <c r="AG59" s="44"/>
      <c r="AH59" s="46">
        <f t="shared" si="0"/>
        <v>0</v>
      </c>
      <c r="AI59" s="46">
        <f t="shared" si="1"/>
        <v>0</v>
      </c>
      <c r="AJ59" s="47">
        <f t="shared" si="2"/>
        <v>0</v>
      </c>
    </row>
    <row r="60" spans="1:36" ht="15">
      <c r="A60" s="23"/>
      <c r="B60" s="26" t="s">
        <v>3</v>
      </c>
      <c r="C60" s="25" t="s">
        <v>0</v>
      </c>
      <c r="D60" s="60"/>
      <c r="E60" s="60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5"/>
      <c r="U60" s="45"/>
      <c r="V60" s="44"/>
      <c r="W60" s="45"/>
      <c r="X60" s="44"/>
      <c r="Y60" s="45"/>
      <c r="Z60" s="44"/>
      <c r="AA60" s="44"/>
      <c r="AB60" s="44"/>
      <c r="AC60" s="44"/>
      <c r="AD60" s="12"/>
      <c r="AE60" s="12"/>
      <c r="AF60" s="44"/>
      <c r="AG60" s="44"/>
      <c r="AH60" s="46">
        <f t="shared" si="0"/>
        <v>0</v>
      </c>
      <c r="AI60" s="46">
        <f t="shared" si="1"/>
        <v>0</v>
      </c>
      <c r="AJ60" s="47">
        <f t="shared" si="2"/>
        <v>0</v>
      </c>
    </row>
    <row r="61" spans="1:36" ht="15">
      <c r="A61" s="23"/>
      <c r="B61" s="26" t="s">
        <v>93</v>
      </c>
      <c r="C61" s="25" t="s">
        <v>0</v>
      </c>
      <c r="D61" s="60"/>
      <c r="E61" s="60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5"/>
      <c r="U61" s="45"/>
      <c r="V61" s="44"/>
      <c r="W61" s="45"/>
      <c r="X61" s="44"/>
      <c r="Y61" s="45"/>
      <c r="Z61" s="44"/>
      <c r="AA61" s="44"/>
      <c r="AB61" s="44"/>
      <c r="AC61" s="44"/>
      <c r="AD61" s="12"/>
      <c r="AE61" s="12"/>
      <c r="AF61" s="44"/>
      <c r="AG61" s="44"/>
      <c r="AH61" s="46">
        <f t="shared" si="0"/>
        <v>0</v>
      </c>
      <c r="AI61" s="46">
        <f t="shared" si="1"/>
        <v>0</v>
      </c>
      <c r="AJ61" s="47">
        <f t="shared" si="2"/>
        <v>0</v>
      </c>
    </row>
    <row r="62" spans="1:36" ht="15">
      <c r="A62" s="23"/>
      <c r="B62" s="24" t="s">
        <v>21</v>
      </c>
      <c r="C62" s="25" t="s">
        <v>0</v>
      </c>
      <c r="D62" s="60"/>
      <c r="E62" s="60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5"/>
      <c r="U62" s="45"/>
      <c r="V62" s="44"/>
      <c r="W62" s="45"/>
      <c r="X62" s="44"/>
      <c r="Y62" s="45"/>
      <c r="Z62" s="44"/>
      <c r="AA62" s="44"/>
      <c r="AB62" s="44"/>
      <c r="AC62" s="44"/>
      <c r="AD62" s="12"/>
      <c r="AE62" s="12"/>
      <c r="AF62" s="44"/>
      <c r="AG62" s="44"/>
      <c r="AH62" s="46">
        <f t="shared" si="0"/>
        <v>0</v>
      </c>
      <c r="AI62" s="46">
        <f t="shared" si="1"/>
        <v>0</v>
      </c>
      <c r="AJ62" s="47">
        <f t="shared" si="2"/>
        <v>0</v>
      </c>
    </row>
    <row r="63" spans="1:36" ht="15">
      <c r="A63" s="23"/>
      <c r="B63" s="24" t="s">
        <v>51</v>
      </c>
      <c r="C63" s="25" t="s">
        <v>0</v>
      </c>
      <c r="D63" s="60"/>
      <c r="E63" s="60"/>
      <c r="F63" s="44"/>
      <c r="G63" s="44"/>
      <c r="H63" s="44"/>
      <c r="I63" s="44"/>
      <c r="J63" s="63"/>
      <c r="K63" s="63"/>
      <c r="L63" s="44"/>
      <c r="M63" s="44"/>
      <c r="N63" s="44"/>
      <c r="O63" s="44"/>
      <c r="P63" s="44"/>
      <c r="Q63" s="44"/>
      <c r="R63" s="44"/>
      <c r="S63" s="44"/>
      <c r="T63" s="45"/>
      <c r="U63" s="45"/>
      <c r="V63" s="44"/>
      <c r="W63" s="45"/>
      <c r="X63" s="44"/>
      <c r="Y63" s="45"/>
      <c r="Z63" s="44"/>
      <c r="AA63" s="44"/>
      <c r="AB63" s="44"/>
      <c r="AC63" s="44"/>
      <c r="AD63" s="12"/>
      <c r="AE63" s="12"/>
      <c r="AF63" s="44"/>
      <c r="AG63" s="44"/>
      <c r="AH63" s="46">
        <f t="shared" si="0"/>
        <v>0</v>
      </c>
      <c r="AI63" s="46">
        <f t="shared" si="1"/>
        <v>0</v>
      </c>
      <c r="AJ63" s="47">
        <f t="shared" si="2"/>
        <v>0</v>
      </c>
    </row>
    <row r="64" spans="1:36" ht="15">
      <c r="A64" s="23"/>
      <c r="B64" s="59" t="s">
        <v>115</v>
      </c>
      <c r="C64" s="25" t="s">
        <v>0</v>
      </c>
      <c r="D64" s="60"/>
      <c r="E64" s="60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5"/>
      <c r="U64" s="45"/>
      <c r="V64" s="44"/>
      <c r="W64" s="45"/>
      <c r="X64" s="44"/>
      <c r="Y64" s="45"/>
      <c r="Z64" s="44"/>
      <c r="AA64" s="44"/>
      <c r="AB64" s="44"/>
      <c r="AC64" s="44"/>
      <c r="AD64" s="12"/>
      <c r="AE64" s="12"/>
      <c r="AF64" s="44"/>
      <c r="AG64" s="44"/>
      <c r="AH64" s="46">
        <f t="shared" si="0"/>
        <v>0</v>
      </c>
      <c r="AI64" s="46">
        <f t="shared" si="1"/>
        <v>0</v>
      </c>
      <c r="AJ64" s="47">
        <f t="shared" si="2"/>
        <v>0</v>
      </c>
    </row>
    <row r="65" spans="1:36" ht="15">
      <c r="A65" s="23"/>
      <c r="B65" s="24" t="s">
        <v>54</v>
      </c>
      <c r="C65" s="25" t="s">
        <v>0</v>
      </c>
      <c r="D65" s="60"/>
      <c r="E65" s="60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5"/>
      <c r="U65" s="45"/>
      <c r="V65" s="44"/>
      <c r="W65" s="45"/>
      <c r="X65" s="44"/>
      <c r="Y65" s="45"/>
      <c r="Z65" s="44"/>
      <c r="AA65" s="44"/>
      <c r="AB65" s="44"/>
      <c r="AC65" s="44"/>
      <c r="AD65" s="12"/>
      <c r="AE65" s="12"/>
      <c r="AF65" s="44"/>
      <c r="AG65" s="44"/>
      <c r="AH65" s="46">
        <f t="shared" si="0"/>
        <v>0</v>
      </c>
      <c r="AI65" s="46">
        <f t="shared" si="1"/>
        <v>0</v>
      </c>
      <c r="AJ65" s="47">
        <f t="shared" si="2"/>
        <v>0</v>
      </c>
    </row>
    <row r="66" spans="1:36" ht="15">
      <c r="A66" s="23">
        <v>22</v>
      </c>
      <c r="B66" s="29" t="s">
        <v>134</v>
      </c>
      <c r="C66" s="76" t="s">
        <v>0</v>
      </c>
      <c r="D66" s="60"/>
      <c r="E66" s="60"/>
      <c r="F66" s="44"/>
      <c r="G66" s="44"/>
      <c r="H66" s="44"/>
      <c r="I66" s="44"/>
      <c r="J66" s="44"/>
      <c r="K66" s="44"/>
      <c r="L66" s="44"/>
      <c r="M66" s="44"/>
      <c r="N66" s="87"/>
      <c r="O66" s="87"/>
      <c r="P66" s="44"/>
      <c r="Q66" s="44"/>
      <c r="R66" s="44"/>
      <c r="S66" s="44"/>
      <c r="T66" s="45"/>
      <c r="U66" s="45"/>
      <c r="V66" s="44"/>
      <c r="W66" s="45"/>
      <c r="X66" s="87"/>
      <c r="Y66" s="88"/>
      <c r="Z66" s="87"/>
      <c r="AA66" s="87"/>
      <c r="AB66" s="44"/>
      <c r="AC66" s="44"/>
      <c r="AD66" s="12"/>
      <c r="AE66" s="12"/>
      <c r="AF66" s="44"/>
      <c r="AG66" s="44"/>
      <c r="AH66" s="78">
        <f>AH67+AH68+AH69+AH70+AH71+AH72+AH73</f>
        <v>0</v>
      </c>
      <c r="AI66" s="78">
        <f>AI67+AI68+AI69+AI70+AI71+AI72+AI73</f>
        <v>0</v>
      </c>
      <c r="AJ66" s="78">
        <f>AJ67+AJ68+AJ69+AJ70+AJ71+AJ72+AJ73</f>
        <v>0</v>
      </c>
    </row>
    <row r="67" spans="1:36" ht="15">
      <c r="A67" s="23"/>
      <c r="B67" s="26" t="s">
        <v>152</v>
      </c>
      <c r="C67" s="25" t="s">
        <v>0</v>
      </c>
      <c r="D67" s="60"/>
      <c r="E67" s="60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5"/>
      <c r="U67" s="45"/>
      <c r="V67" s="44"/>
      <c r="W67" s="45"/>
      <c r="X67" s="44"/>
      <c r="Y67" s="45"/>
      <c r="Z67" s="44"/>
      <c r="AA67" s="44"/>
      <c r="AB67" s="44"/>
      <c r="AC67" s="44"/>
      <c r="AD67" s="12"/>
      <c r="AE67" s="12"/>
      <c r="AF67" s="44"/>
      <c r="AG67" s="44"/>
      <c r="AH67" s="46">
        <f t="shared" si="0"/>
        <v>0</v>
      </c>
      <c r="AI67" s="46">
        <f t="shared" si="1"/>
        <v>0</v>
      </c>
      <c r="AJ67" s="47">
        <f t="shared" si="2"/>
        <v>0</v>
      </c>
    </row>
    <row r="68" spans="1:36" ht="15">
      <c r="A68" s="23"/>
      <c r="B68" s="26" t="s">
        <v>9</v>
      </c>
      <c r="C68" s="25" t="s">
        <v>0</v>
      </c>
      <c r="D68" s="95"/>
      <c r="E68" s="95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5"/>
      <c r="U68" s="45"/>
      <c r="V68" s="44"/>
      <c r="W68" s="45"/>
      <c r="X68" s="44"/>
      <c r="Y68" s="45"/>
      <c r="Z68" s="44"/>
      <c r="AA68" s="44"/>
      <c r="AB68" s="44"/>
      <c r="AC68" s="44"/>
      <c r="AD68" s="12"/>
      <c r="AE68" s="12"/>
      <c r="AF68" s="44"/>
      <c r="AG68" s="44"/>
      <c r="AH68" s="46">
        <f t="shared" si="0"/>
        <v>0</v>
      </c>
      <c r="AI68" s="46">
        <f t="shared" si="1"/>
        <v>0</v>
      </c>
      <c r="AJ68" s="47">
        <f t="shared" si="2"/>
        <v>0</v>
      </c>
    </row>
    <row r="69" spans="1:36" ht="15">
      <c r="A69" s="23"/>
      <c r="B69" s="26" t="s">
        <v>61</v>
      </c>
      <c r="C69" s="25" t="s">
        <v>0</v>
      </c>
      <c r="D69" s="60"/>
      <c r="E69" s="60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5"/>
      <c r="U69" s="45"/>
      <c r="V69" s="44"/>
      <c r="W69" s="45"/>
      <c r="X69" s="44"/>
      <c r="Y69" s="45"/>
      <c r="Z69" s="44"/>
      <c r="AA69" s="44"/>
      <c r="AB69" s="44"/>
      <c r="AC69" s="44"/>
      <c r="AD69" s="12"/>
      <c r="AE69" s="12"/>
      <c r="AF69" s="44"/>
      <c r="AG69" s="44"/>
      <c r="AH69" s="46">
        <f t="shared" si="0"/>
        <v>0</v>
      </c>
      <c r="AI69" s="46">
        <f t="shared" si="1"/>
        <v>0</v>
      </c>
      <c r="AJ69" s="47">
        <f t="shared" si="2"/>
        <v>0</v>
      </c>
    </row>
    <row r="70" spans="1:36" ht="15">
      <c r="A70" s="23"/>
      <c r="B70" s="24" t="s">
        <v>47</v>
      </c>
      <c r="C70" s="25" t="s">
        <v>0</v>
      </c>
      <c r="D70" s="60"/>
      <c r="E70" s="60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5"/>
      <c r="U70" s="45"/>
      <c r="V70" s="44"/>
      <c r="W70" s="45"/>
      <c r="X70" s="44"/>
      <c r="Y70" s="45"/>
      <c r="Z70" s="44"/>
      <c r="AA70" s="44"/>
      <c r="AB70" s="44"/>
      <c r="AC70" s="44"/>
      <c r="AD70" s="12"/>
      <c r="AE70" s="12"/>
      <c r="AF70" s="44"/>
      <c r="AG70" s="44"/>
      <c r="AH70" s="46">
        <f t="shared" si="0"/>
        <v>0</v>
      </c>
      <c r="AI70" s="46">
        <f t="shared" si="1"/>
        <v>0</v>
      </c>
      <c r="AJ70" s="47">
        <f t="shared" si="2"/>
        <v>0</v>
      </c>
    </row>
    <row r="71" spans="1:36" ht="15">
      <c r="A71" s="23"/>
      <c r="B71" s="24" t="s">
        <v>50</v>
      </c>
      <c r="C71" s="25" t="s">
        <v>0</v>
      </c>
      <c r="D71" s="60"/>
      <c r="E71" s="60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5"/>
      <c r="U71" s="45"/>
      <c r="V71" s="44"/>
      <c r="W71" s="45"/>
      <c r="X71" s="44"/>
      <c r="Y71" s="45"/>
      <c r="Z71" s="44"/>
      <c r="AA71" s="44"/>
      <c r="AB71" s="44"/>
      <c r="AC71" s="44"/>
      <c r="AD71" s="12"/>
      <c r="AE71" s="12"/>
      <c r="AF71" s="44"/>
      <c r="AG71" s="44"/>
      <c r="AH71" s="46">
        <f t="shared" si="0"/>
        <v>0</v>
      </c>
      <c r="AI71" s="46">
        <f t="shared" si="1"/>
        <v>0</v>
      </c>
      <c r="AJ71" s="47">
        <f t="shared" si="2"/>
        <v>0</v>
      </c>
    </row>
    <row r="72" spans="1:36" ht="15">
      <c r="A72" s="23"/>
      <c r="B72" s="28" t="s">
        <v>65</v>
      </c>
      <c r="C72" s="25" t="s">
        <v>0</v>
      </c>
      <c r="D72" s="60"/>
      <c r="E72" s="60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5"/>
      <c r="U72" s="45"/>
      <c r="V72" s="44"/>
      <c r="W72" s="45"/>
      <c r="X72" s="44"/>
      <c r="Y72" s="45"/>
      <c r="Z72" s="44"/>
      <c r="AA72" s="44"/>
      <c r="AB72" s="44"/>
      <c r="AC72" s="44"/>
      <c r="AD72" s="12"/>
      <c r="AE72" s="12"/>
      <c r="AF72" s="44"/>
      <c r="AG72" s="44"/>
      <c r="AH72" s="46">
        <f aca="true" t="shared" si="3" ref="AH72:AH107">(AF72+AB72+Z72+X72+V72+T72+R72+P72+N72+L72+J72+H72+F72+D72+AD72)*$AH$3</f>
        <v>0</v>
      </c>
      <c r="AI72" s="46">
        <f aca="true" t="shared" si="4" ref="AI72:AI107">(AG72+AC72+AA72+Y72+W72+U72+S72+Q72+O72+M72+K72+I72+G72+E72+AE72)*$AI$3</f>
        <v>0</v>
      </c>
      <c r="AJ72" s="47">
        <f aca="true" t="shared" si="5" ref="AJ72:AJ107">AI72+AH72</f>
        <v>0</v>
      </c>
    </row>
    <row r="73" spans="1:36" ht="15">
      <c r="A73" s="23"/>
      <c r="B73" s="24" t="s">
        <v>15</v>
      </c>
      <c r="C73" s="25" t="s">
        <v>0</v>
      </c>
      <c r="D73" s="60"/>
      <c r="E73" s="60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5"/>
      <c r="U73" s="45"/>
      <c r="V73" s="44"/>
      <c r="W73" s="45"/>
      <c r="X73" s="44"/>
      <c r="Y73" s="45"/>
      <c r="Z73" s="44"/>
      <c r="AA73" s="44"/>
      <c r="AB73" s="44"/>
      <c r="AC73" s="44"/>
      <c r="AD73" s="12"/>
      <c r="AE73" s="12"/>
      <c r="AF73" s="44"/>
      <c r="AG73" s="44"/>
      <c r="AH73" s="46">
        <f t="shared" si="3"/>
        <v>0</v>
      </c>
      <c r="AI73" s="46">
        <f t="shared" si="4"/>
        <v>0</v>
      </c>
      <c r="AJ73" s="47">
        <f t="shared" si="5"/>
        <v>0</v>
      </c>
    </row>
    <row r="74" spans="1:36" ht="15">
      <c r="A74" s="23">
        <v>23</v>
      </c>
      <c r="B74" s="25" t="s">
        <v>12</v>
      </c>
      <c r="C74" s="76" t="s">
        <v>0</v>
      </c>
      <c r="D74" s="60"/>
      <c r="E74" s="60"/>
      <c r="F74" s="44"/>
      <c r="G74" s="44"/>
      <c r="H74" s="44"/>
      <c r="I74" s="44"/>
      <c r="J74" s="44"/>
      <c r="K74" s="44"/>
      <c r="L74" s="93"/>
      <c r="M74" s="93"/>
      <c r="N74" s="44"/>
      <c r="O74" s="44"/>
      <c r="P74" s="44"/>
      <c r="Q74" s="44"/>
      <c r="R74" s="44"/>
      <c r="S74" s="44"/>
      <c r="T74" s="45"/>
      <c r="U74" s="45"/>
      <c r="V74" s="44"/>
      <c r="W74" s="45"/>
      <c r="X74" s="44"/>
      <c r="Y74" s="45"/>
      <c r="Z74" s="44"/>
      <c r="AA74" s="44"/>
      <c r="AB74" s="44"/>
      <c r="AC74" s="44"/>
      <c r="AD74" s="68"/>
      <c r="AE74" s="68"/>
      <c r="AF74" s="44"/>
      <c r="AG74" s="44"/>
      <c r="AH74" s="67">
        <f t="shared" si="3"/>
        <v>0</v>
      </c>
      <c r="AI74" s="67">
        <f t="shared" si="4"/>
        <v>0</v>
      </c>
      <c r="AJ74" s="67">
        <f t="shared" si="5"/>
        <v>0</v>
      </c>
    </row>
    <row r="75" spans="1:36" ht="15">
      <c r="A75" s="23">
        <v>24</v>
      </c>
      <c r="B75" s="29" t="s">
        <v>147</v>
      </c>
      <c r="C75" s="76" t="s">
        <v>0</v>
      </c>
      <c r="D75" s="60"/>
      <c r="E75" s="60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5"/>
      <c r="U75" s="45"/>
      <c r="V75" s="44"/>
      <c r="W75" s="45"/>
      <c r="X75" s="44"/>
      <c r="Y75" s="45"/>
      <c r="Z75" s="44"/>
      <c r="AA75" s="44"/>
      <c r="AB75" s="44"/>
      <c r="AC75" s="44"/>
      <c r="AD75" s="12"/>
      <c r="AE75" s="12"/>
      <c r="AF75" s="44"/>
      <c r="AG75" s="44"/>
      <c r="AH75" s="78">
        <f>AH76+AH77+AH78+AH79+AH80+AH81+AH82+AH83+AH84+AH85+AH86+AH87+AH88+AH89+AH90+AH91+AH92+AH93+AH94</f>
        <v>0</v>
      </c>
      <c r="AI75" s="78">
        <f>AI76+AI77+AI78+AI79+AI80+AI81+AI82+AI83+AI84+AI85+AI86+AI87+AI88+AI89+AI90+AI91+AI92+AI93+AI94</f>
        <v>0</v>
      </c>
      <c r="AJ75" s="78">
        <f>AJ76+AJ77+AJ78+AJ79+AJ80+AJ81+AJ82+AJ83+AJ84+AJ85+AJ86+AJ87+AJ88+AJ89+AJ90+AJ91+AJ92+AJ93+AJ94</f>
        <v>0</v>
      </c>
    </row>
    <row r="76" spans="1:36" ht="15">
      <c r="A76" s="23"/>
      <c r="B76" s="24" t="s">
        <v>11</v>
      </c>
      <c r="C76" s="25" t="s">
        <v>0</v>
      </c>
      <c r="D76" s="60"/>
      <c r="E76" s="60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5"/>
      <c r="U76" s="45"/>
      <c r="V76" s="44"/>
      <c r="W76" s="45"/>
      <c r="X76" s="44"/>
      <c r="Y76" s="45"/>
      <c r="Z76" s="44"/>
      <c r="AA76" s="44"/>
      <c r="AB76" s="44"/>
      <c r="AC76" s="44"/>
      <c r="AD76" s="12"/>
      <c r="AE76" s="12"/>
      <c r="AF76" s="44"/>
      <c r="AG76" s="44"/>
      <c r="AH76" s="46">
        <f t="shared" si="3"/>
        <v>0</v>
      </c>
      <c r="AI76" s="46">
        <f t="shared" si="4"/>
        <v>0</v>
      </c>
      <c r="AJ76" s="47">
        <f t="shared" si="5"/>
        <v>0</v>
      </c>
    </row>
    <row r="77" spans="1:36" ht="15">
      <c r="A77" s="23"/>
      <c r="B77" s="24" t="s">
        <v>22</v>
      </c>
      <c r="C77" s="25" t="s">
        <v>0</v>
      </c>
      <c r="D77" s="60"/>
      <c r="E77" s="60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5"/>
      <c r="U77" s="45"/>
      <c r="V77" s="44"/>
      <c r="W77" s="45"/>
      <c r="X77" s="44"/>
      <c r="Y77" s="45"/>
      <c r="Z77" s="44"/>
      <c r="AA77" s="44"/>
      <c r="AB77" s="44"/>
      <c r="AC77" s="44"/>
      <c r="AD77" s="12"/>
      <c r="AE77" s="12"/>
      <c r="AF77" s="44"/>
      <c r="AG77" s="44"/>
      <c r="AH77" s="46">
        <f t="shared" si="3"/>
        <v>0</v>
      </c>
      <c r="AI77" s="46">
        <f t="shared" si="4"/>
        <v>0</v>
      </c>
      <c r="AJ77" s="47">
        <f t="shared" si="5"/>
        <v>0</v>
      </c>
    </row>
    <row r="78" spans="1:36" ht="15">
      <c r="A78" s="23"/>
      <c r="B78" s="24" t="s">
        <v>30</v>
      </c>
      <c r="C78" s="25" t="s">
        <v>0</v>
      </c>
      <c r="D78" s="60"/>
      <c r="E78" s="60"/>
      <c r="F78" s="44"/>
      <c r="G78" s="44"/>
      <c r="H78" s="44"/>
      <c r="I78" s="44"/>
      <c r="J78" s="44"/>
      <c r="K78" s="44"/>
      <c r="L78" s="93"/>
      <c r="M78" s="93"/>
      <c r="N78" s="93"/>
      <c r="O78" s="93"/>
      <c r="P78" s="93"/>
      <c r="Q78" s="93"/>
      <c r="R78" s="44"/>
      <c r="S78" s="44"/>
      <c r="T78" s="45"/>
      <c r="U78" s="45"/>
      <c r="V78" s="44"/>
      <c r="W78" s="45"/>
      <c r="X78" s="44"/>
      <c r="Y78" s="45"/>
      <c r="Z78" s="44"/>
      <c r="AA78" s="44"/>
      <c r="AB78" s="44"/>
      <c r="AC78" s="44"/>
      <c r="AD78" s="12"/>
      <c r="AE78" s="12"/>
      <c r="AF78" s="44"/>
      <c r="AG78" s="44"/>
      <c r="AH78" s="46">
        <f t="shared" si="3"/>
        <v>0</v>
      </c>
      <c r="AI78" s="46">
        <f t="shared" si="4"/>
        <v>0</v>
      </c>
      <c r="AJ78" s="47">
        <f t="shared" si="5"/>
        <v>0</v>
      </c>
    </row>
    <row r="79" spans="1:36" ht="15">
      <c r="A79" s="23"/>
      <c r="B79" s="24" t="s">
        <v>40</v>
      </c>
      <c r="C79" s="25" t="s">
        <v>0</v>
      </c>
      <c r="D79" s="60"/>
      <c r="E79" s="60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5"/>
      <c r="U79" s="45"/>
      <c r="V79" s="44"/>
      <c r="W79" s="45"/>
      <c r="X79" s="44"/>
      <c r="Y79" s="45"/>
      <c r="Z79" s="44"/>
      <c r="AA79" s="44"/>
      <c r="AB79" s="44"/>
      <c r="AC79" s="44"/>
      <c r="AD79" s="12"/>
      <c r="AE79" s="12"/>
      <c r="AF79" s="44"/>
      <c r="AG79" s="44"/>
      <c r="AH79" s="46">
        <f t="shared" si="3"/>
        <v>0</v>
      </c>
      <c r="AI79" s="46">
        <f t="shared" si="4"/>
        <v>0</v>
      </c>
      <c r="AJ79" s="47">
        <f t="shared" si="5"/>
        <v>0</v>
      </c>
    </row>
    <row r="80" spans="1:36" ht="15">
      <c r="A80" s="23"/>
      <c r="B80" s="24" t="s">
        <v>32</v>
      </c>
      <c r="C80" s="25" t="s">
        <v>0</v>
      </c>
      <c r="D80" s="60"/>
      <c r="E80" s="60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5"/>
      <c r="U80" s="45"/>
      <c r="V80" s="44"/>
      <c r="W80" s="45"/>
      <c r="X80" s="44"/>
      <c r="Y80" s="45"/>
      <c r="Z80" s="44"/>
      <c r="AA80" s="44"/>
      <c r="AB80" s="44"/>
      <c r="AC80" s="44"/>
      <c r="AD80" s="12"/>
      <c r="AE80" s="12"/>
      <c r="AF80" s="44"/>
      <c r="AG80" s="44"/>
      <c r="AH80" s="46">
        <f t="shared" si="3"/>
        <v>0</v>
      </c>
      <c r="AI80" s="46">
        <f t="shared" si="4"/>
        <v>0</v>
      </c>
      <c r="AJ80" s="47">
        <f t="shared" si="5"/>
        <v>0</v>
      </c>
    </row>
    <row r="81" spans="1:36" ht="15">
      <c r="A81" s="23"/>
      <c r="B81" s="32" t="s">
        <v>46</v>
      </c>
      <c r="C81" s="25" t="s">
        <v>0</v>
      </c>
      <c r="D81" s="60"/>
      <c r="E81" s="60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5"/>
      <c r="U81" s="45"/>
      <c r="V81" s="44"/>
      <c r="W81" s="45"/>
      <c r="X81" s="44"/>
      <c r="Y81" s="45"/>
      <c r="Z81" s="44"/>
      <c r="AA81" s="44"/>
      <c r="AB81" s="44"/>
      <c r="AC81" s="44"/>
      <c r="AD81" s="12"/>
      <c r="AE81" s="12"/>
      <c r="AF81" s="44"/>
      <c r="AG81" s="44"/>
      <c r="AH81" s="46">
        <f t="shared" si="3"/>
        <v>0</v>
      </c>
      <c r="AI81" s="46">
        <f t="shared" si="4"/>
        <v>0</v>
      </c>
      <c r="AJ81" s="47">
        <f t="shared" si="5"/>
        <v>0</v>
      </c>
    </row>
    <row r="82" spans="1:36" ht="15">
      <c r="A82" s="23"/>
      <c r="B82" s="26" t="s">
        <v>87</v>
      </c>
      <c r="C82" s="25" t="s">
        <v>0</v>
      </c>
      <c r="D82" s="60"/>
      <c r="E82" s="60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5"/>
      <c r="U82" s="45"/>
      <c r="V82" s="44"/>
      <c r="W82" s="45"/>
      <c r="X82" s="44"/>
      <c r="Y82" s="45"/>
      <c r="Z82" s="44"/>
      <c r="AA82" s="44"/>
      <c r="AB82" s="44"/>
      <c r="AC82" s="44"/>
      <c r="AD82" s="12"/>
      <c r="AE82" s="12"/>
      <c r="AF82" s="44"/>
      <c r="AG82" s="44"/>
      <c r="AH82" s="46">
        <f t="shared" si="3"/>
        <v>0</v>
      </c>
      <c r="AI82" s="46">
        <f t="shared" si="4"/>
        <v>0</v>
      </c>
      <c r="AJ82" s="47">
        <f t="shared" si="5"/>
        <v>0</v>
      </c>
    </row>
    <row r="83" spans="1:36" ht="15">
      <c r="A83" s="23"/>
      <c r="B83" s="24" t="s">
        <v>114</v>
      </c>
      <c r="C83" s="25" t="s">
        <v>0</v>
      </c>
      <c r="D83" s="60"/>
      <c r="E83" s="60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5"/>
      <c r="U83" s="45"/>
      <c r="V83" s="44"/>
      <c r="W83" s="45"/>
      <c r="X83" s="44"/>
      <c r="Y83" s="45"/>
      <c r="Z83" s="44"/>
      <c r="AA83" s="44"/>
      <c r="AB83" s="44"/>
      <c r="AC83" s="44"/>
      <c r="AD83" s="12"/>
      <c r="AE83" s="12"/>
      <c r="AF83" s="44"/>
      <c r="AG83" s="44"/>
      <c r="AH83" s="46">
        <f t="shared" si="3"/>
        <v>0</v>
      </c>
      <c r="AI83" s="46">
        <f t="shared" si="4"/>
        <v>0</v>
      </c>
      <c r="AJ83" s="47">
        <f t="shared" si="5"/>
        <v>0</v>
      </c>
    </row>
    <row r="84" spans="1:36" ht="15">
      <c r="A84" s="23"/>
      <c r="B84" s="26" t="s">
        <v>160</v>
      </c>
      <c r="C84" s="25" t="s">
        <v>0</v>
      </c>
      <c r="D84" s="60"/>
      <c r="E84" s="60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5"/>
      <c r="U84" s="45"/>
      <c r="V84" s="44"/>
      <c r="W84" s="45"/>
      <c r="X84" s="44"/>
      <c r="Y84" s="45"/>
      <c r="Z84" s="44"/>
      <c r="AA84" s="44"/>
      <c r="AB84" s="44"/>
      <c r="AC84" s="44"/>
      <c r="AD84" s="12"/>
      <c r="AE84" s="12"/>
      <c r="AF84" s="44"/>
      <c r="AG84" s="44"/>
      <c r="AH84" s="46">
        <f t="shared" si="3"/>
        <v>0</v>
      </c>
      <c r="AI84" s="46">
        <f t="shared" si="4"/>
        <v>0</v>
      </c>
      <c r="AJ84" s="47">
        <f t="shared" si="5"/>
        <v>0</v>
      </c>
    </row>
    <row r="85" spans="1:36" ht="15">
      <c r="A85" s="23"/>
      <c r="B85" s="26" t="s">
        <v>157</v>
      </c>
      <c r="C85" s="25" t="s">
        <v>0</v>
      </c>
      <c r="D85" s="60"/>
      <c r="E85" s="60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5"/>
      <c r="U85" s="45"/>
      <c r="V85" s="44"/>
      <c r="W85" s="45"/>
      <c r="X85" s="44"/>
      <c r="Y85" s="45"/>
      <c r="Z85" s="44"/>
      <c r="AA85" s="44"/>
      <c r="AB85" s="44"/>
      <c r="AC85" s="44"/>
      <c r="AD85" s="12"/>
      <c r="AE85" s="12"/>
      <c r="AF85" s="44"/>
      <c r="AG85" s="44"/>
      <c r="AH85" s="46">
        <f t="shared" si="3"/>
        <v>0</v>
      </c>
      <c r="AI85" s="46">
        <f t="shared" si="4"/>
        <v>0</v>
      </c>
      <c r="AJ85" s="47">
        <f t="shared" si="5"/>
        <v>0</v>
      </c>
    </row>
    <row r="86" spans="1:36" ht="15">
      <c r="A86" s="23"/>
      <c r="B86" s="26" t="s">
        <v>85</v>
      </c>
      <c r="C86" s="25" t="s">
        <v>0</v>
      </c>
      <c r="D86" s="60"/>
      <c r="E86" s="60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5"/>
      <c r="U86" s="45"/>
      <c r="V86" s="44"/>
      <c r="W86" s="45"/>
      <c r="X86" s="44"/>
      <c r="Y86" s="45"/>
      <c r="Z86" s="44"/>
      <c r="AA86" s="44"/>
      <c r="AB86" s="44"/>
      <c r="AC86" s="44"/>
      <c r="AD86" s="12"/>
      <c r="AE86" s="12"/>
      <c r="AF86" s="44"/>
      <c r="AG86" s="44"/>
      <c r="AH86" s="46">
        <f t="shared" si="3"/>
        <v>0</v>
      </c>
      <c r="AI86" s="46">
        <f t="shared" si="4"/>
        <v>0</v>
      </c>
      <c r="AJ86" s="47">
        <f t="shared" si="5"/>
        <v>0</v>
      </c>
    </row>
    <row r="87" spans="1:36" ht="15">
      <c r="A87" s="23"/>
      <c r="B87" s="26" t="s">
        <v>88</v>
      </c>
      <c r="C87" s="25" t="s">
        <v>0</v>
      </c>
      <c r="D87" s="60"/>
      <c r="E87" s="60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5"/>
      <c r="U87" s="45"/>
      <c r="V87" s="44"/>
      <c r="W87" s="45"/>
      <c r="X87" s="44"/>
      <c r="Y87" s="45"/>
      <c r="Z87" s="44"/>
      <c r="AA87" s="44"/>
      <c r="AB87" s="44"/>
      <c r="AC87" s="44"/>
      <c r="AD87" s="12"/>
      <c r="AE87" s="12"/>
      <c r="AF87" s="44"/>
      <c r="AG87" s="44"/>
      <c r="AH87" s="46">
        <f t="shared" si="3"/>
        <v>0</v>
      </c>
      <c r="AI87" s="46">
        <f t="shared" si="4"/>
        <v>0</v>
      </c>
      <c r="AJ87" s="47">
        <f t="shared" si="5"/>
        <v>0</v>
      </c>
    </row>
    <row r="88" spans="1:36" ht="15">
      <c r="A88" s="23"/>
      <c r="B88" s="24" t="s">
        <v>33</v>
      </c>
      <c r="C88" s="25" t="s">
        <v>0</v>
      </c>
      <c r="D88" s="60"/>
      <c r="E88" s="60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5"/>
      <c r="U88" s="45"/>
      <c r="V88" s="44"/>
      <c r="W88" s="45"/>
      <c r="X88" s="44"/>
      <c r="Y88" s="45"/>
      <c r="Z88" s="44"/>
      <c r="AA88" s="44"/>
      <c r="AB88" s="44"/>
      <c r="AC88" s="44"/>
      <c r="AD88" s="12"/>
      <c r="AE88" s="12"/>
      <c r="AF88" s="44"/>
      <c r="AG88" s="44"/>
      <c r="AH88" s="46">
        <f t="shared" si="3"/>
        <v>0</v>
      </c>
      <c r="AI88" s="46">
        <f t="shared" si="4"/>
        <v>0</v>
      </c>
      <c r="AJ88" s="47">
        <f t="shared" si="5"/>
        <v>0</v>
      </c>
    </row>
    <row r="89" spans="1:36" ht="15">
      <c r="A89" s="23"/>
      <c r="B89" s="24" t="s">
        <v>45</v>
      </c>
      <c r="C89" s="25" t="s">
        <v>0</v>
      </c>
      <c r="D89" s="60"/>
      <c r="E89" s="60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5"/>
      <c r="U89" s="45"/>
      <c r="V89" s="44"/>
      <c r="W89" s="45"/>
      <c r="X89" s="44"/>
      <c r="Y89" s="45"/>
      <c r="Z89" s="44"/>
      <c r="AA89" s="44"/>
      <c r="AB89" s="44"/>
      <c r="AC89" s="44"/>
      <c r="AD89" s="12"/>
      <c r="AE89" s="12"/>
      <c r="AF89" s="44"/>
      <c r="AG89" s="44"/>
      <c r="AH89" s="46">
        <f t="shared" si="3"/>
        <v>0</v>
      </c>
      <c r="AI89" s="46">
        <f t="shared" si="4"/>
        <v>0</v>
      </c>
      <c r="AJ89" s="47">
        <f t="shared" si="5"/>
        <v>0</v>
      </c>
    </row>
    <row r="90" spans="1:36" ht="15">
      <c r="A90" s="23"/>
      <c r="B90" s="32" t="s">
        <v>138</v>
      </c>
      <c r="C90" s="25" t="s">
        <v>0</v>
      </c>
      <c r="D90" s="60"/>
      <c r="E90" s="60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5"/>
      <c r="U90" s="45"/>
      <c r="V90" s="44"/>
      <c r="W90" s="45"/>
      <c r="X90" s="44"/>
      <c r="Y90" s="45"/>
      <c r="Z90" s="44"/>
      <c r="AA90" s="44"/>
      <c r="AB90" s="44"/>
      <c r="AC90" s="44"/>
      <c r="AD90" s="12"/>
      <c r="AE90" s="12"/>
      <c r="AF90" s="44"/>
      <c r="AG90" s="44"/>
      <c r="AH90" s="46">
        <f t="shared" si="3"/>
        <v>0</v>
      </c>
      <c r="AI90" s="46">
        <f t="shared" si="4"/>
        <v>0</v>
      </c>
      <c r="AJ90" s="47">
        <f t="shared" si="5"/>
        <v>0</v>
      </c>
    </row>
    <row r="91" spans="1:36" ht="15">
      <c r="A91" s="23"/>
      <c r="B91" s="32" t="s">
        <v>139</v>
      </c>
      <c r="C91" s="25" t="s">
        <v>0</v>
      </c>
      <c r="D91" s="60"/>
      <c r="E91" s="60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5"/>
      <c r="U91" s="45"/>
      <c r="V91" s="44"/>
      <c r="W91" s="45"/>
      <c r="X91" s="44"/>
      <c r="Y91" s="45"/>
      <c r="Z91" s="44"/>
      <c r="AA91" s="44"/>
      <c r="AB91" s="44"/>
      <c r="AC91" s="44"/>
      <c r="AD91" s="12"/>
      <c r="AE91" s="12"/>
      <c r="AF91" s="44"/>
      <c r="AG91" s="44"/>
      <c r="AH91" s="46">
        <f t="shared" si="3"/>
        <v>0</v>
      </c>
      <c r="AI91" s="46">
        <f t="shared" si="4"/>
        <v>0</v>
      </c>
      <c r="AJ91" s="47">
        <f t="shared" si="5"/>
        <v>0</v>
      </c>
    </row>
    <row r="92" spans="1:36" ht="15">
      <c r="A92" s="23"/>
      <c r="B92" s="32" t="s">
        <v>140</v>
      </c>
      <c r="C92" s="25" t="s">
        <v>0</v>
      </c>
      <c r="D92" s="60"/>
      <c r="E92" s="60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5"/>
      <c r="U92" s="45"/>
      <c r="V92" s="44"/>
      <c r="W92" s="45"/>
      <c r="X92" s="44"/>
      <c r="Y92" s="45"/>
      <c r="Z92" s="44"/>
      <c r="AA92" s="44"/>
      <c r="AB92" s="44"/>
      <c r="AC92" s="44"/>
      <c r="AD92" s="12"/>
      <c r="AE92" s="12"/>
      <c r="AF92" s="44"/>
      <c r="AG92" s="44"/>
      <c r="AH92" s="46">
        <f t="shared" si="3"/>
        <v>0</v>
      </c>
      <c r="AI92" s="46">
        <f t="shared" si="4"/>
        <v>0</v>
      </c>
      <c r="AJ92" s="47">
        <f t="shared" si="5"/>
        <v>0</v>
      </c>
    </row>
    <row r="93" spans="1:36" ht="15">
      <c r="A93" s="23"/>
      <c r="B93" s="32" t="s">
        <v>66</v>
      </c>
      <c r="C93" s="25" t="s">
        <v>0</v>
      </c>
      <c r="D93" s="60"/>
      <c r="E93" s="60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5"/>
      <c r="U93" s="45"/>
      <c r="V93" s="44"/>
      <c r="W93" s="45"/>
      <c r="X93" s="44"/>
      <c r="Y93" s="45"/>
      <c r="Z93" s="44"/>
      <c r="AA93" s="44"/>
      <c r="AB93" s="44"/>
      <c r="AC93" s="44"/>
      <c r="AD93" s="12"/>
      <c r="AE93" s="12"/>
      <c r="AF93" s="44"/>
      <c r="AG93" s="44"/>
      <c r="AH93" s="46">
        <f t="shared" si="3"/>
        <v>0</v>
      </c>
      <c r="AI93" s="46">
        <f t="shared" si="4"/>
        <v>0</v>
      </c>
      <c r="AJ93" s="47">
        <f t="shared" si="5"/>
        <v>0</v>
      </c>
    </row>
    <row r="94" spans="1:36" ht="15">
      <c r="A94" s="23"/>
      <c r="B94" s="24" t="s">
        <v>63</v>
      </c>
      <c r="C94" s="25" t="s">
        <v>0</v>
      </c>
      <c r="D94" s="60"/>
      <c r="E94" s="60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5"/>
      <c r="U94" s="45"/>
      <c r="V94" s="44"/>
      <c r="W94" s="45"/>
      <c r="X94" s="44"/>
      <c r="Y94" s="45"/>
      <c r="Z94" s="44"/>
      <c r="AA94" s="44"/>
      <c r="AB94" s="44"/>
      <c r="AC94" s="44"/>
      <c r="AD94" s="12"/>
      <c r="AE94" s="12"/>
      <c r="AF94" s="44"/>
      <c r="AG94" s="44"/>
      <c r="AH94" s="46">
        <f t="shared" si="3"/>
        <v>0</v>
      </c>
      <c r="AI94" s="46">
        <f t="shared" si="4"/>
        <v>0</v>
      </c>
      <c r="AJ94" s="47">
        <f t="shared" si="5"/>
        <v>0</v>
      </c>
    </row>
    <row r="95" spans="1:36" ht="15">
      <c r="A95" s="34">
        <v>25</v>
      </c>
      <c r="B95" s="33" t="s">
        <v>141</v>
      </c>
      <c r="C95" s="76" t="s">
        <v>0</v>
      </c>
      <c r="D95" s="60"/>
      <c r="E95" s="60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5"/>
      <c r="U95" s="45"/>
      <c r="V95" s="44"/>
      <c r="W95" s="45"/>
      <c r="X95" s="44"/>
      <c r="Y95" s="45"/>
      <c r="Z95" s="44"/>
      <c r="AA95" s="44"/>
      <c r="AB95" s="44"/>
      <c r="AC95" s="44"/>
      <c r="AD95" s="12"/>
      <c r="AE95" s="12"/>
      <c r="AF95" s="44"/>
      <c r="AG95" s="44"/>
      <c r="AH95" s="78">
        <f>AH96+AH97+AH98+AH99+AH100</f>
        <v>0</v>
      </c>
      <c r="AI95" s="78">
        <f>AI96+AI97+AI98+AI99+AI100</f>
        <v>0</v>
      </c>
      <c r="AJ95" s="78">
        <f>AJ96+AJ97+AJ98+AJ99+AJ100</f>
        <v>0</v>
      </c>
    </row>
    <row r="96" spans="1:36" ht="15">
      <c r="A96" s="34"/>
      <c r="B96" s="32" t="s">
        <v>142</v>
      </c>
      <c r="C96" s="25" t="s">
        <v>0</v>
      </c>
      <c r="D96" s="60"/>
      <c r="E96" s="60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5"/>
      <c r="U96" s="45"/>
      <c r="V96" s="44"/>
      <c r="W96" s="45"/>
      <c r="X96" s="44"/>
      <c r="Y96" s="45"/>
      <c r="Z96" s="44"/>
      <c r="AA96" s="44"/>
      <c r="AB96" s="44"/>
      <c r="AC96" s="44"/>
      <c r="AD96" s="12"/>
      <c r="AE96" s="12"/>
      <c r="AF96" s="44"/>
      <c r="AG96" s="44"/>
      <c r="AH96" s="46">
        <f t="shared" si="3"/>
        <v>0</v>
      </c>
      <c r="AI96" s="46">
        <f t="shared" si="4"/>
        <v>0</v>
      </c>
      <c r="AJ96" s="47">
        <f t="shared" si="5"/>
        <v>0</v>
      </c>
    </row>
    <row r="97" spans="1:36" ht="15">
      <c r="A97" s="34"/>
      <c r="B97" s="32" t="s">
        <v>143</v>
      </c>
      <c r="C97" s="25" t="s">
        <v>0</v>
      </c>
      <c r="D97" s="60"/>
      <c r="E97" s="60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5"/>
      <c r="U97" s="45"/>
      <c r="V97" s="44"/>
      <c r="W97" s="45"/>
      <c r="X97" s="44"/>
      <c r="Y97" s="45"/>
      <c r="Z97" s="44"/>
      <c r="AA97" s="44"/>
      <c r="AB97" s="44"/>
      <c r="AC97" s="44"/>
      <c r="AD97" s="12"/>
      <c r="AE97" s="12"/>
      <c r="AF97" s="44"/>
      <c r="AG97" s="44"/>
      <c r="AH97" s="46">
        <f t="shared" si="3"/>
        <v>0</v>
      </c>
      <c r="AI97" s="46">
        <f t="shared" si="4"/>
        <v>0</v>
      </c>
      <c r="AJ97" s="47">
        <f t="shared" si="5"/>
        <v>0</v>
      </c>
    </row>
    <row r="98" spans="1:36" ht="15">
      <c r="A98" s="34"/>
      <c r="B98" s="32" t="s">
        <v>108</v>
      </c>
      <c r="C98" s="25" t="s">
        <v>0</v>
      </c>
      <c r="D98" s="60"/>
      <c r="E98" s="60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5"/>
      <c r="U98" s="45"/>
      <c r="V98" s="44"/>
      <c r="W98" s="45"/>
      <c r="X98" s="44"/>
      <c r="Y98" s="45"/>
      <c r="Z98" s="44"/>
      <c r="AA98" s="44"/>
      <c r="AB98" s="44"/>
      <c r="AC98" s="44"/>
      <c r="AD98" s="12"/>
      <c r="AE98" s="12"/>
      <c r="AF98" s="44"/>
      <c r="AG98" s="44"/>
      <c r="AH98" s="46">
        <f t="shared" si="3"/>
        <v>0</v>
      </c>
      <c r="AI98" s="46">
        <f t="shared" si="4"/>
        <v>0</v>
      </c>
      <c r="AJ98" s="47">
        <f t="shared" si="5"/>
        <v>0</v>
      </c>
    </row>
    <row r="99" spans="1:36" ht="15">
      <c r="A99" s="23"/>
      <c r="B99" s="24" t="s">
        <v>53</v>
      </c>
      <c r="C99" s="25" t="s">
        <v>0</v>
      </c>
      <c r="D99" s="60"/>
      <c r="E99" s="60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5"/>
      <c r="U99" s="45"/>
      <c r="V99" s="44"/>
      <c r="W99" s="45"/>
      <c r="X99" s="44"/>
      <c r="Y99" s="45"/>
      <c r="Z99" s="44"/>
      <c r="AA99" s="44"/>
      <c r="AB99" s="44"/>
      <c r="AC99" s="44"/>
      <c r="AD99" s="12"/>
      <c r="AE99" s="12"/>
      <c r="AF99" s="44"/>
      <c r="AG99" s="44"/>
      <c r="AH99" s="46">
        <f t="shared" si="3"/>
        <v>0</v>
      </c>
      <c r="AI99" s="46">
        <f t="shared" si="4"/>
        <v>0</v>
      </c>
      <c r="AJ99" s="47">
        <f t="shared" si="5"/>
        <v>0</v>
      </c>
    </row>
    <row r="100" spans="1:36" ht="15">
      <c r="A100" s="35"/>
      <c r="B100" s="36" t="s">
        <v>57</v>
      </c>
      <c r="C100" s="25" t="s">
        <v>0</v>
      </c>
      <c r="D100" s="60"/>
      <c r="E100" s="60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5"/>
      <c r="U100" s="45"/>
      <c r="V100" s="44"/>
      <c r="W100" s="45"/>
      <c r="X100" s="44"/>
      <c r="Y100" s="45"/>
      <c r="Z100" s="44"/>
      <c r="AA100" s="44"/>
      <c r="AB100" s="44"/>
      <c r="AC100" s="44"/>
      <c r="AD100" s="12"/>
      <c r="AE100" s="12"/>
      <c r="AF100" s="44"/>
      <c r="AG100" s="44"/>
      <c r="AH100" s="46">
        <f t="shared" si="3"/>
        <v>0</v>
      </c>
      <c r="AI100" s="46">
        <f t="shared" si="4"/>
        <v>0</v>
      </c>
      <c r="AJ100" s="47">
        <f t="shared" si="5"/>
        <v>0</v>
      </c>
    </row>
    <row r="101" spans="1:36" ht="15">
      <c r="A101" s="34">
        <v>26</v>
      </c>
      <c r="B101" s="33" t="s">
        <v>144</v>
      </c>
      <c r="C101" s="76" t="s">
        <v>0</v>
      </c>
      <c r="D101" s="60"/>
      <c r="E101" s="60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5"/>
      <c r="U101" s="45"/>
      <c r="V101" s="44"/>
      <c r="W101" s="45"/>
      <c r="X101" s="44"/>
      <c r="Y101" s="45"/>
      <c r="Z101" s="44"/>
      <c r="AA101" s="44"/>
      <c r="AB101" s="44"/>
      <c r="AC101" s="44"/>
      <c r="AD101" s="12"/>
      <c r="AE101" s="12"/>
      <c r="AF101" s="44"/>
      <c r="AG101" s="44"/>
      <c r="AH101" s="78">
        <f>AH102+AH103</f>
        <v>0</v>
      </c>
      <c r="AI101" s="78">
        <f>AI102+AI103</f>
        <v>0</v>
      </c>
      <c r="AJ101" s="78">
        <f>AJ102+AJ103</f>
        <v>0</v>
      </c>
    </row>
    <row r="102" spans="1:36" ht="15">
      <c r="A102" s="23"/>
      <c r="B102" s="26" t="s">
        <v>41</v>
      </c>
      <c r="C102" s="25" t="s">
        <v>0</v>
      </c>
      <c r="D102" s="60"/>
      <c r="E102" s="60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5"/>
      <c r="U102" s="45"/>
      <c r="V102" s="44"/>
      <c r="W102" s="45"/>
      <c r="X102" s="44"/>
      <c r="Y102" s="45"/>
      <c r="Z102" s="44"/>
      <c r="AA102" s="44"/>
      <c r="AB102" s="44"/>
      <c r="AC102" s="44"/>
      <c r="AD102" s="12"/>
      <c r="AE102" s="12"/>
      <c r="AF102" s="44"/>
      <c r="AG102" s="44"/>
      <c r="AH102" s="46">
        <f t="shared" si="3"/>
        <v>0</v>
      </c>
      <c r="AI102" s="46">
        <f t="shared" si="4"/>
        <v>0</v>
      </c>
      <c r="AJ102" s="47">
        <f t="shared" si="5"/>
        <v>0</v>
      </c>
    </row>
    <row r="103" spans="1:36" ht="15">
      <c r="A103" s="23"/>
      <c r="B103" s="26" t="s">
        <v>75</v>
      </c>
      <c r="C103" s="25" t="s">
        <v>0</v>
      </c>
      <c r="D103" s="60"/>
      <c r="E103" s="60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5"/>
      <c r="U103" s="45"/>
      <c r="V103" s="44"/>
      <c r="W103" s="45"/>
      <c r="X103" s="44"/>
      <c r="Y103" s="45"/>
      <c r="Z103" s="44"/>
      <c r="AA103" s="44"/>
      <c r="AB103" s="44"/>
      <c r="AC103" s="44"/>
      <c r="AD103" s="12"/>
      <c r="AE103" s="12"/>
      <c r="AF103" s="44"/>
      <c r="AG103" s="44"/>
      <c r="AH103" s="46">
        <f t="shared" si="3"/>
        <v>0</v>
      </c>
      <c r="AI103" s="46">
        <f t="shared" si="4"/>
        <v>0</v>
      </c>
      <c r="AJ103" s="47">
        <f t="shared" si="5"/>
        <v>0</v>
      </c>
    </row>
    <row r="104" spans="1:36" ht="15">
      <c r="A104" s="34">
        <v>27</v>
      </c>
      <c r="B104" s="72" t="s">
        <v>153</v>
      </c>
      <c r="C104" s="76" t="s">
        <v>0</v>
      </c>
      <c r="D104" s="60"/>
      <c r="E104" s="60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5"/>
      <c r="U104" s="45"/>
      <c r="V104" s="44"/>
      <c r="W104" s="45"/>
      <c r="X104" s="44"/>
      <c r="Y104" s="45"/>
      <c r="Z104" s="44"/>
      <c r="AA104" s="44"/>
      <c r="AB104" s="44"/>
      <c r="AC104" s="44"/>
      <c r="AD104" s="12"/>
      <c r="AE104" s="12"/>
      <c r="AF104" s="44"/>
      <c r="AG104" s="44"/>
      <c r="AH104" s="67">
        <f t="shared" si="3"/>
        <v>0</v>
      </c>
      <c r="AI104" s="67">
        <f t="shared" si="4"/>
        <v>0</v>
      </c>
      <c r="AJ104" s="67">
        <f t="shared" si="5"/>
        <v>0</v>
      </c>
    </row>
    <row r="105" spans="1:36" ht="15">
      <c r="A105" s="23">
        <v>28</v>
      </c>
      <c r="B105" s="27" t="s">
        <v>95</v>
      </c>
      <c r="C105" s="76" t="s">
        <v>0</v>
      </c>
      <c r="D105" s="60"/>
      <c r="E105" s="60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5"/>
      <c r="U105" s="45"/>
      <c r="V105" s="44"/>
      <c r="W105" s="45"/>
      <c r="X105" s="44"/>
      <c r="Y105" s="45"/>
      <c r="Z105" s="44"/>
      <c r="AA105" s="44"/>
      <c r="AB105" s="44"/>
      <c r="AC105" s="44"/>
      <c r="AD105" s="12"/>
      <c r="AE105" s="12"/>
      <c r="AF105" s="44"/>
      <c r="AG105" s="44"/>
      <c r="AH105" s="67">
        <f t="shared" si="3"/>
        <v>0</v>
      </c>
      <c r="AI105" s="67">
        <f t="shared" si="4"/>
        <v>0</v>
      </c>
      <c r="AJ105" s="67">
        <f t="shared" si="5"/>
        <v>0</v>
      </c>
    </row>
    <row r="106" spans="1:36" ht="15">
      <c r="A106" s="23">
        <v>29</v>
      </c>
      <c r="B106" s="27" t="s">
        <v>161</v>
      </c>
      <c r="C106" s="76" t="s">
        <v>0</v>
      </c>
      <c r="D106" s="60"/>
      <c r="E106" s="60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5"/>
      <c r="U106" s="45"/>
      <c r="V106" s="44"/>
      <c r="W106" s="45"/>
      <c r="X106" s="44"/>
      <c r="Y106" s="45"/>
      <c r="Z106" s="44"/>
      <c r="AA106" s="44"/>
      <c r="AB106" s="44"/>
      <c r="AC106" s="44"/>
      <c r="AD106" s="12"/>
      <c r="AE106" s="12"/>
      <c r="AF106" s="44"/>
      <c r="AG106" s="44"/>
      <c r="AH106" s="67">
        <f t="shared" si="3"/>
        <v>0</v>
      </c>
      <c r="AI106" s="67">
        <f t="shared" si="4"/>
        <v>0</v>
      </c>
      <c r="AJ106" s="67">
        <f t="shared" si="5"/>
        <v>0</v>
      </c>
    </row>
    <row r="107" spans="1:36" ht="15">
      <c r="A107" s="23">
        <v>30</v>
      </c>
      <c r="B107" s="25" t="s">
        <v>52</v>
      </c>
      <c r="C107" s="76" t="s">
        <v>0</v>
      </c>
      <c r="D107" s="95"/>
      <c r="E107" s="95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5"/>
      <c r="U107" s="45"/>
      <c r="V107" s="44"/>
      <c r="W107" s="45"/>
      <c r="X107" s="44"/>
      <c r="Y107" s="45"/>
      <c r="Z107" s="44"/>
      <c r="AA107" s="44"/>
      <c r="AB107" s="44"/>
      <c r="AC107" s="44"/>
      <c r="AD107" s="12"/>
      <c r="AE107" s="12"/>
      <c r="AF107" s="44"/>
      <c r="AG107" s="44"/>
      <c r="AH107" s="67">
        <f t="shared" si="3"/>
        <v>0</v>
      </c>
      <c r="AI107" s="67">
        <f t="shared" si="4"/>
        <v>0</v>
      </c>
      <c r="AJ107" s="67">
        <f t="shared" si="5"/>
        <v>0</v>
      </c>
    </row>
    <row r="108" spans="33:36" ht="15">
      <c r="AG108" s="1" t="s">
        <v>121</v>
      </c>
      <c r="AH108" s="64">
        <v>0.048</v>
      </c>
      <c r="AI108" s="65" t="s">
        <v>120</v>
      </c>
      <c r="AJ108" s="66">
        <f>AJ107/AH108</f>
        <v>0</v>
      </c>
    </row>
    <row r="109" ht="15">
      <c r="AH109" s="37"/>
    </row>
  </sheetData>
  <sheetProtection/>
  <mergeCells count="20">
    <mergeCell ref="D1:I1"/>
    <mergeCell ref="D2:E2"/>
    <mergeCell ref="F2:G2"/>
    <mergeCell ref="H2:I2"/>
    <mergeCell ref="J2:K2"/>
    <mergeCell ref="Z2:AA2"/>
    <mergeCell ref="J1:K1"/>
    <mergeCell ref="R2:S2"/>
    <mergeCell ref="X2:Y2"/>
    <mergeCell ref="P2:Q2"/>
    <mergeCell ref="V2:W2"/>
    <mergeCell ref="AJ1:AJ2"/>
    <mergeCell ref="T2:U2"/>
    <mergeCell ref="L1:W1"/>
    <mergeCell ref="X1:AG1"/>
    <mergeCell ref="AH1:AI1"/>
    <mergeCell ref="N2:O2"/>
    <mergeCell ref="AD2:AE2"/>
    <mergeCell ref="AB2:AC2"/>
    <mergeCell ref="AF2:AG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O95"/>
  <sheetViews>
    <sheetView zoomScalePageLayoutView="0" workbookViewId="0" topLeftCell="A1">
      <pane xSplit="3" ySplit="4" topLeftCell="D80" activePane="bottomRight" state="frozen"/>
      <selection pane="topLeft" activeCell="B2" sqref="B2"/>
      <selection pane="topRight" activeCell="B2" sqref="B2"/>
      <selection pane="bottomLeft" activeCell="B2" sqref="B2"/>
      <selection pane="bottomRight" activeCell="M96" sqref="M96"/>
    </sheetView>
  </sheetViews>
  <sheetFormatPr defaultColWidth="9.140625" defaultRowHeight="15"/>
  <cols>
    <col min="1" max="1" width="3.57421875" style="37" customWidth="1"/>
    <col min="2" max="2" width="27.7109375" style="37" customWidth="1"/>
    <col min="3" max="3" width="3.28125" style="37" customWidth="1"/>
    <col min="4" max="4" width="17.00390625" style="4" bestFit="1" customWidth="1"/>
    <col min="5" max="5" width="9.8515625" style="4" bestFit="1" customWidth="1"/>
    <col min="6" max="6" width="9.00390625" style="4" customWidth="1"/>
    <col min="7" max="7" width="12.7109375" style="4" customWidth="1"/>
    <col min="8" max="8" width="15.57421875" style="4" bestFit="1" customWidth="1"/>
    <col min="9" max="9" width="15.00390625" style="4" bestFit="1" customWidth="1"/>
    <col min="10" max="10" width="16.140625" style="4" customWidth="1"/>
    <col min="11" max="11" width="14.421875" style="4" bestFit="1" customWidth="1"/>
    <col min="12" max="12" width="10.421875" style="4" bestFit="1" customWidth="1"/>
    <col min="13" max="13" width="12.140625" style="4" customWidth="1"/>
    <col min="14" max="14" width="13.28125" style="4" bestFit="1" customWidth="1"/>
    <col min="15" max="15" width="15.28125" style="127" bestFit="1" customWidth="1"/>
  </cols>
  <sheetData>
    <row r="1" spans="1:15" ht="51.75" customHeight="1">
      <c r="A1" s="14"/>
      <c r="B1" s="128" t="s">
        <v>148</v>
      </c>
      <c r="C1" s="16"/>
      <c r="D1" s="144" t="s">
        <v>227</v>
      </c>
      <c r="E1" s="144"/>
      <c r="F1" s="144"/>
      <c r="G1" s="144"/>
      <c r="H1" s="135" t="s">
        <v>271</v>
      </c>
      <c r="I1" s="144" t="s">
        <v>228</v>
      </c>
      <c r="J1" s="144"/>
      <c r="K1" s="144"/>
      <c r="L1" s="144"/>
      <c r="M1" s="144"/>
      <c r="N1" s="144"/>
      <c r="O1" s="129" t="s">
        <v>149</v>
      </c>
    </row>
    <row r="2" spans="1:15" s="2" customFormat="1" ht="69.75" customHeight="1">
      <c r="A2" s="17"/>
      <c r="B2" s="109" t="s">
        <v>102</v>
      </c>
      <c r="C2" s="18"/>
      <c r="D2" s="131" t="s">
        <v>284</v>
      </c>
      <c r="E2" s="131" t="s">
        <v>251</v>
      </c>
      <c r="F2" s="131" t="s">
        <v>285</v>
      </c>
      <c r="G2" s="131" t="s">
        <v>234</v>
      </c>
      <c r="H2" s="131" t="s">
        <v>59</v>
      </c>
      <c r="I2" s="131" t="s">
        <v>245</v>
      </c>
      <c r="J2" s="131" t="s">
        <v>286</v>
      </c>
      <c r="K2" s="131" t="s">
        <v>89</v>
      </c>
      <c r="L2" s="131" t="s">
        <v>254</v>
      </c>
      <c r="M2" s="131" t="s">
        <v>288</v>
      </c>
      <c r="N2" s="131" t="s">
        <v>232</v>
      </c>
      <c r="O2" s="119" t="s">
        <v>226</v>
      </c>
    </row>
    <row r="3" spans="1:15" ht="23.25" customHeight="1">
      <c r="A3" s="19"/>
      <c r="B3" s="20" t="s">
        <v>68</v>
      </c>
      <c r="C3" s="2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10" t="s">
        <v>214</v>
      </c>
    </row>
    <row r="4" spans="1:15" s="106" customFormat="1" ht="15.75">
      <c r="A4" s="19"/>
      <c r="B4" s="20" t="s">
        <v>69</v>
      </c>
      <c r="C4" s="22"/>
      <c r="D4" s="130" t="s">
        <v>273</v>
      </c>
      <c r="E4" s="130" t="s">
        <v>252</v>
      </c>
      <c r="F4" s="130" t="s">
        <v>299</v>
      </c>
      <c r="G4" s="130" t="s">
        <v>76</v>
      </c>
      <c r="H4" s="130" t="s">
        <v>77</v>
      </c>
      <c r="I4" s="130" t="s">
        <v>80</v>
      </c>
      <c r="J4" s="130" t="s">
        <v>287</v>
      </c>
      <c r="K4" s="130" t="s">
        <v>239</v>
      </c>
      <c r="L4" s="130" t="s">
        <v>240</v>
      </c>
      <c r="M4" s="130" t="s">
        <v>77</v>
      </c>
      <c r="N4" s="130" t="s">
        <v>241</v>
      </c>
      <c r="O4" s="120"/>
    </row>
    <row r="5" spans="1:15" ht="15">
      <c r="A5" s="19"/>
      <c r="B5" s="20"/>
      <c r="C5" s="22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121"/>
    </row>
    <row r="6" spans="1:15" ht="15">
      <c r="A6" s="74">
        <v>1</v>
      </c>
      <c r="B6" s="75" t="s">
        <v>48</v>
      </c>
      <c r="C6" s="76" t="s">
        <v>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122">
        <f>O7+O8+O9</f>
        <v>0.0801</v>
      </c>
    </row>
    <row r="7" spans="1:15" ht="15">
      <c r="A7" s="23"/>
      <c r="B7" s="24" t="s">
        <v>4</v>
      </c>
      <c r="C7" s="25" t="s">
        <v>0</v>
      </c>
      <c r="D7" s="64"/>
      <c r="E7" s="64"/>
      <c r="F7" s="132">
        <v>0.03</v>
      </c>
      <c r="G7" s="64"/>
      <c r="H7" s="12"/>
      <c r="I7" s="64"/>
      <c r="J7" s="64"/>
      <c r="K7" s="64"/>
      <c r="L7" s="64"/>
      <c r="M7" s="64"/>
      <c r="N7" s="64"/>
      <c r="O7" s="123">
        <f>SUM(D7:N7)*$O$3</f>
        <v>0.03</v>
      </c>
    </row>
    <row r="8" spans="1:15" ht="15">
      <c r="A8" s="23"/>
      <c r="B8" s="26" t="s">
        <v>48</v>
      </c>
      <c r="C8" s="25" t="s">
        <v>0</v>
      </c>
      <c r="D8" s="12"/>
      <c r="E8" s="12"/>
      <c r="F8" s="12"/>
      <c r="G8" s="12"/>
      <c r="H8" s="12"/>
      <c r="I8" s="12"/>
      <c r="J8" s="12"/>
      <c r="K8" s="12"/>
      <c r="L8" s="12">
        <v>0.0131</v>
      </c>
      <c r="M8" s="12"/>
      <c r="N8" s="12">
        <v>0.03</v>
      </c>
      <c r="O8" s="123">
        <f>SUM(D8:N8)*$O$3</f>
        <v>0.0431</v>
      </c>
    </row>
    <row r="9" spans="1:15" ht="15">
      <c r="A9" s="23"/>
      <c r="B9" s="24" t="s">
        <v>43</v>
      </c>
      <c r="C9" s="25" t="s">
        <v>0</v>
      </c>
      <c r="D9" s="12"/>
      <c r="E9" s="12"/>
      <c r="F9" s="12"/>
      <c r="G9" s="12"/>
      <c r="H9" s="12"/>
      <c r="I9" s="12"/>
      <c r="J9" s="12"/>
      <c r="K9" s="12"/>
      <c r="L9" s="12">
        <v>0.007</v>
      </c>
      <c r="M9" s="12"/>
      <c r="N9" s="12"/>
      <c r="O9" s="123">
        <f>SUM(D9:N9)*$O$3</f>
        <v>0.007</v>
      </c>
    </row>
    <row r="10" spans="1:15" ht="15">
      <c r="A10" s="74">
        <v>2</v>
      </c>
      <c r="B10" s="76" t="s">
        <v>111</v>
      </c>
      <c r="C10" s="76" t="s"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0.03</v>
      </c>
      <c r="O10" s="124">
        <f>SUM(D10:N10)*$O$3</f>
        <v>0.03</v>
      </c>
    </row>
    <row r="11" spans="1:15" ht="15">
      <c r="A11" s="74">
        <v>3</v>
      </c>
      <c r="B11" s="75" t="s">
        <v>215</v>
      </c>
      <c r="C11" s="76" t="s">
        <v>0</v>
      </c>
      <c r="D11" s="12"/>
      <c r="E11" s="12"/>
      <c r="F11" s="12"/>
      <c r="G11" s="12"/>
      <c r="H11" s="12"/>
      <c r="I11" s="12"/>
      <c r="J11" s="12">
        <v>0.02</v>
      </c>
      <c r="K11" s="12"/>
      <c r="L11" s="12"/>
      <c r="M11" s="12"/>
      <c r="N11" s="12"/>
      <c r="O11" s="124">
        <f>SUM(D11:N11)*$O$3</f>
        <v>0.02</v>
      </c>
    </row>
    <row r="12" spans="1:15" ht="15">
      <c r="A12" s="74">
        <v>4</v>
      </c>
      <c r="B12" s="75" t="s">
        <v>123</v>
      </c>
      <c r="C12" s="76" t="s">
        <v>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125">
        <f>O13</f>
        <v>0.0244</v>
      </c>
    </row>
    <row r="13" spans="1:15" ht="15">
      <c r="A13" s="23"/>
      <c r="B13" s="26" t="s">
        <v>209</v>
      </c>
      <c r="C13" s="25" t="s">
        <v>0</v>
      </c>
      <c r="D13" s="12"/>
      <c r="E13" s="12"/>
      <c r="F13" s="12"/>
      <c r="G13" s="12"/>
      <c r="H13" s="12"/>
      <c r="I13" s="12"/>
      <c r="J13" s="12">
        <v>0.0244</v>
      </c>
      <c r="K13" s="12"/>
      <c r="L13" s="12"/>
      <c r="M13" s="12"/>
      <c r="N13" s="12"/>
      <c r="O13" s="123">
        <f aca="true" t="shared" si="0" ref="O13:O18">SUM(D13:N13)*$O$3</f>
        <v>0.0244</v>
      </c>
    </row>
    <row r="14" spans="1:15" s="3" customFormat="1" ht="15">
      <c r="A14" s="30"/>
      <c r="B14" s="24" t="s">
        <v>218</v>
      </c>
      <c r="C14" s="25" t="s">
        <v>210</v>
      </c>
      <c r="D14" s="12"/>
      <c r="E14" s="12"/>
      <c r="F14" s="12"/>
      <c r="G14" s="12"/>
      <c r="H14" s="13"/>
      <c r="I14" s="12"/>
      <c r="J14" s="12"/>
      <c r="K14" s="12"/>
      <c r="L14" s="12"/>
      <c r="M14" s="12"/>
      <c r="N14" s="12"/>
      <c r="O14" s="123">
        <f t="shared" si="0"/>
        <v>0</v>
      </c>
    </row>
    <row r="15" spans="1:15" s="3" customFormat="1" ht="15">
      <c r="A15" s="30"/>
      <c r="B15" s="24" t="s">
        <v>224</v>
      </c>
      <c r="C15" s="25" t="s">
        <v>210</v>
      </c>
      <c r="D15" s="12"/>
      <c r="E15" s="12"/>
      <c r="F15" s="12"/>
      <c r="G15" s="12"/>
      <c r="H15" s="13"/>
      <c r="I15" s="12"/>
      <c r="J15" s="12"/>
      <c r="K15" s="12"/>
      <c r="L15" s="12"/>
      <c r="M15" s="12"/>
      <c r="N15" s="12"/>
      <c r="O15" s="123">
        <f t="shared" si="0"/>
        <v>0</v>
      </c>
    </row>
    <row r="16" spans="1:15" ht="15">
      <c r="A16" s="23"/>
      <c r="B16" s="24" t="s">
        <v>225</v>
      </c>
      <c r="C16" s="25" t="s">
        <v>210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3">
        <f t="shared" si="0"/>
        <v>0</v>
      </c>
    </row>
    <row r="17" spans="1:15" ht="15">
      <c r="A17" s="23"/>
      <c r="B17" s="24" t="s">
        <v>221</v>
      </c>
      <c r="C17" s="25" t="s">
        <v>210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3">
        <f t="shared" si="0"/>
        <v>0</v>
      </c>
    </row>
    <row r="18" spans="1:15" ht="15">
      <c r="A18" s="23"/>
      <c r="B18" s="24" t="s">
        <v>223</v>
      </c>
      <c r="C18" s="25" t="s"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3">
        <f t="shared" si="0"/>
        <v>0</v>
      </c>
    </row>
    <row r="19" spans="1:15" ht="15">
      <c r="A19" s="74">
        <v>5</v>
      </c>
      <c r="B19" s="76" t="s">
        <v>126</v>
      </c>
      <c r="C19" s="76" t="s"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5">
        <f>O20+O23+O21</f>
        <v>0.0518</v>
      </c>
    </row>
    <row r="20" spans="1:15" ht="15">
      <c r="A20" s="23"/>
      <c r="B20" s="26" t="s">
        <v>19</v>
      </c>
      <c r="C20" s="25" t="s"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3">
        <f>SUM(D20:N20)*$O$3</f>
        <v>0</v>
      </c>
    </row>
    <row r="21" spans="1:15" ht="15">
      <c r="A21" s="23"/>
      <c r="B21" s="26" t="s">
        <v>242</v>
      </c>
      <c r="C21" s="25" t="s">
        <v>0</v>
      </c>
      <c r="D21" s="12"/>
      <c r="E21" s="12"/>
      <c r="F21" s="12"/>
      <c r="G21" s="12"/>
      <c r="H21" s="12"/>
      <c r="I21" s="12"/>
      <c r="J21" s="12"/>
      <c r="K21" s="12"/>
      <c r="L21" s="12">
        <v>0.0518</v>
      </c>
      <c r="M21" s="12"/>
      <c r="N21" s="12"/>
      <c r="O21" s="123">
        <f>SUM(D21:N21)*$O$3</f>
        <v>0.0518</v>
      </c>
    </row>
    <row r="22" spans="1:15" ht="15">
      <c r="A22" s="23"/>
      <c r="B22" s="26" t="s">
        <v>219</v>
      </c>
      <c r="C22" s="25" t="s">
        <v>220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3">
        <f>SUM(D22:N22)*$O$3</f>
        <v>0</v>
      </c>
    </row>
    <row r="23" spans="1:15" ht="15">
      <c r="A23" s="30"/>
      <c r="B23" s="24" t="s">
        <v>20</v>
      </c>
      <c r="C23" s="25" t="s"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3">
        <f>SUM(D23:N23)*$O$3</f>
        <v>0</v>
      </c>
    </row>
    <row r="24" spans="1:15" ht="15">
      <c r="A24" s="74">
        <v>6</v>
      </c>
      <c r="B24" s="75" t="s">
        <v>127</v>
      </c>
      <c r="C24" s="76" t="s"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5">
        <f>O26</f>
        <v>0</v>
      </c>
    </row>
    <row r="25" spans="1:15" ht="15">
      <c r="A25" s="23"/>
      <c r="B25" s="26" t="s">
        <v>222</v>
      </c>
      <c r="C25" s="25" t="s">
        <v>210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3">
        <f>SUM(D25:N25)*$O$3</f>
        <v>0</v>
      </c>
    </row>
    <row r="26" spans="1:15" ht="15">
      <c r="A26" s="23"/>
      <c r="B26" s="26" t="s">
        <v>27</v>
      </c>
      <c r="C26" s="25" t="s"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3">
        <f>SUM(D26:N26)*$O$3</f>
        <v>0</v>
      </c>
    </row>
    <row r="27" spans="1:15" ht="15">
      <c r="A27" s="23"/>
      <c r="B27" s="26" t="s">
        <v>211</v>
      </c>
      <c r="C27" s="25" t="s">
        <v>210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3">
        <f>SUM(D27:N27)*$O$3</f>
        <v>0</v>
      </c>
    </row>
    <row r="28" spans="1:15" ht="15">
      <c r="A28" s="74">
        <v>7</v>
      </c>
      <c r="B28" s="75" t="s">
        <v>23</v>
      </c>
      <c r="C28" s="76" t="s">
        <v>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125">
        <f>O29+O30</f>
        <v>0.0612</v>
      </c>
    </row>
    <row r="29" spans="1:15" ht="15">
      <c r="A29" s="23"/>
      <c r="B29" s="24" t="s">
        <v>213</v>
      </c>
      <c r="C29" s="25" t="s">
        <v>0</v>
      </c>
      <c r="D29" s="12"/>
      <c r="E29" s="12"/>
      <c r="F29" s="12"/>
      <c r="G29" s="12"/>
      <c r="H29" s="12"/>
      <c r="I29" s="12"/>
      <c r="J29" s="12"/>
      <c r="K29" s="12">
        <v>0.0612</v>
      </c>
      <c r="L29" s="12"/>
      <c r="M29" s="12"/>
      <c r="N29" s="12"/>
      <c r="O29" s="123">
        <f>SUM(D29:N29)*$O$3</f>
        <v>0.0612</v>
      </c>
    </row>
    <row r="30" spans="1:15" ht="15">
      <c r="A30" s="23"/>
      <c r="B30" s="28" t="s">
        <v>128</v>
      </c>
      <c r="C30" s="25" t="s"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3">
        <f>SUM(D30:N30)*$O$3</f>
        <v>0</v>
      </c>
    </row>
    <row r="31" spans="1:15" ht="15">
      <c r="A31" s="74">
        <v>8</v>
      </c>
      <c r="B31" s="79" t="s">
        <v>129</v>
      </c>
      <c r="C31" s="76" t="s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5">
        <f>O32+O33+O34+O35+O36+O37+O38+O39+O40+O41</f>
        <v>0.044</v>
      </c>
    </row>
    <row r="32" spans="1:15" ht="15">
      <c r="A32" s="23"/>
      <c r="B32" s="26" t="s">
        <v>5</v>
      </c>
      <c r="C32" s="25" t="s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3">
        <f aca="true" t="shared" si="1" ref="O32:O47">SUM(D32:N32)*$O$3</f>
        <v>0</v>
      </c>
    </row>
    <row r="33" spans="1:15" ht="15">
      <c r="A33" s="23"/>
      <c r="B33" s="26" t="s">
        <v>58</v>
      </c>
      <c r="C33" s="25" t="s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3">
        <f t="shared" si="1"/>
        <v>0</v>
      </c>
    </row>
    <row r="34" spans="1:15" ht="15">
      <c r="A34" s="23"/>
      <c r="B34" s="26" t="s">
        <v>8</v>
      </c>
      <c r="C34" s="25" t="s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3">
        <f t="shared" si="1"/>
        <v>0</v>
      </c>
    </row>
    <row r="35" spans="1:15" ht="15">
      <c r="A35" s="23"/>
      <c r="B35" s="24" t="s">
        <v>18</v>
      </c>
      <c r="C35" s="25" t="s"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3">
        <f t="shared" si="1"/>
        <v>0</v>
      </c>
    </row>
    <row r="36" spans="1:15" ht="15">
      <c r="A36" s="23"/>
      <c r="B36" s="24" t="s">
        <v>24</v>
      </c>
      <c r="C36" s="25" t="s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3">
        <f t="shared" si="1"/>
        <v>0</v>
      </c>
    </row>
    <row r="37" spans="1:15" ht="15">
      <c r="A37" s="23"/>
      <c r="B37" s="24" t="s">
        <v>34</v>
      </c>
      <c r="C37" s="25" t="s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3">
        <f t="shared" si="1"/>
        <v>0</v>
      </c>
    </row>
    <row r="38" spans="1:15" ht="15">
      <c r="A38" s="23"/>
      <c r="B38" s="24" t="s">
        <v>36</v>
      </c>
      <c r="C38" s="25" t="s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3">
        <f t="shared" si="1"/>
        <v>0</v>
      </c>
    </row>
    <row r="39" spans="1:15" ht="15">
      <c r="A39" s="23"/>
      <c r="B39" s="24" t="s">
        <v>37</v>
      </c>
      <c r="C39" s="25" t="s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3">
        <f t="shared" si="1"/>
        <v>0</v>
      </c>
    </row>
    <row r="40" spans="1:15" ht="15">
      <c r="A40" s="23"/>
      <c r="B40" s="26" t="s">
        <v>38</v>
      </c>
      <c r="C40" s="25" t="s">
        <v>0</v>
      </c>
      <c r="D40" s="12">
        <v>0.044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3">
        <f t="shared" si="1"/>
        <v>0.044</v>
      </c>
    </row>
    <row r="41" spans="1:15" ht="15">
      <c r="A41" s="23"/>
      <c r="B41" s="26" t="s">
        <v>205</v>
      </c>
      <c r="C41" s="25" t="s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3">
        <f t="shared" si="1"/>
        <v>0</v>
      </c>
    </row>
    <row r="42" spans="1:15" ht="15">
      <c r="A42" s="74">
        <v>9</v>
      </c>
      <c r="B42" s="76" t="s">
        <v>31</v>
      </c>
      <c r="C42" s="76" t="s">
        <v>0</v>
      </c>
      <c r="D42" s="12"/>
      <c r="E42" s="12"/>
      <c r="F42" s="12"/>
      <c r="G42" s="12"/>
      <c r="H42" s="12"/>
      <c r="I42" s="12"/>
      <c r="J42" s="12"/>
      <c r="K42" s="12"/>
      <c r="L42" s="12">
        <v>0.00225</v>
      </c>
      <c r="M42" s="12"/>
      <c r="N42" s="12"/>
      <c r="O42" s="124">
        <f t="shared" si="1"/>
        <v>0.00225</v>
      </c>
    </row>
    <row r="43" spans="1:15" ht="15">
      <c r="A43" s="74">
        <v>10</v>
      </c>
      <c r="B43" s="76" t="s">
        <v>39</v>
      </c>
      <c r="C43" s="76" t="s">
        <v>0</v>
      </c>
      <c r="D43" s="12">
        <v>0.006</v>
      </c>
      <c r="E43" s="12">
        <v>0.01</v>
      </c>
      <c r="F43" s="12"/>
      <c r="G43" s="12"/>
      <c r="H43" s="12"/>
      <c r="I43" s="12"/>
      <c r="J43" s="12">
        <v>0.0023</v>
      </c>
      <c r="K43" s="12"/>
      <c r="L43" s="12"/>
      <c r="M43" s="12">
        <v>0.008</v>
      </c>
      <c r="N43" s="12"/>
      <c r="O43" s="124">
        <f t="shared" si="1"/>
        <v>0.0263</v>
      </c>
    </row>
    <row r="44" spans="1:15" ht="15">
      <c r="A44" s="74">
        <v>11</v>
      </c>
      <c r="B44" s="76" t="s">
        <v>42</v>
      </c>
      <c r="C44" s="76" t="s">
        <v>0</v>
      </c>
      <c r="D44" s="107">
        <v>0.0005</v>
      </c>
      <c r="E44" s="107"/>
      <c r="F44" s="107"/>
      <c r="G44" s="107"/>
      <c r="H44" s="107"/>
      <c r="I44" s="107"/>
      <c r="J44" s="107">
        <f>0.00081+0.0001</f>
        <v>0.00091</v>
      </c>
      <c r="K44" s="107">
        <v>0.00054</v>
      </c>
      <c r="L44" s="107">
        <f>0.0003+0.00008</f>
        <v>0.00037999999999999997</v>
      </c>
      <c r="M44" s="107"/>
      <c r="N44" s="107"/>
      <c r="O44" s="124">
        <f t="shared" si="1"/>
        <v>0.00233</v>
      </c>
    </row>
    <row r="45" spans="1:15" ht="15">
      <c r="A45" s="74">
        <v>12</v>
      </c>
      <c r="B45" s="76" t="s">
        <v>25</v>
      </c>
      <c r="C45" s="76" t="s">
        <v>0</v>
      </c>
      <c r="D45" s="12"/>
      <c r="E45" s="12"/>
      <c r="F45" s="12"/>
      <c r="G45" s="12"/>
      <c r="H45" s="12"/>
      <c r="I45" s="12"/>
      <c r="J45" s="12">
        <v>0.0046</v>
      </c>
      <c r="K45" s="12"/>
      <c r="L45" s="12">
        <v>0.0042</v>
      </c>
      <c r="M45" s="12"/>
      <c r="N45" s="12"/>
      <c r="O45" s="124">
        <f t="shared" si="1"/>
        <v>0.008799999999999999</v>
      </c>
    </row>
    <row r="46" spans="1:15" ht="15">
      <c r="A46" s="74">
        <v>13</v>
      </c>
      <c r="B46" s="76" t="s">
        <v>26</v>
      </c>
      <c r="C46" s="76" t="s">
        <v>0</v>
      </c>
      <c r="D46" s="12">
        <v>0.005</v>
      </c>
      <c r="E46" s="12"/>
      <c r="F46" s="12"/>
      <c r="G46" s="12"/>
      <c r="H46" s="12"/>
      <c r="I46" s="12"/>
      <c r="J46" s="12"/>
      <c r="K46" s="12">
        <v>0.005</v>
      </c>
      <c r="L46" s="12"/>
      <c r="M46" s="12"/>
      <c r="N46" s="12"/>
      <c r="O46" s="124">
        <f t="shared" si="1"/>
        <v>0.01</v>
      </c>
    </row>
    <row r="47" spans="1:15" ht="15">
      <c r="A47" s="74">
        <v>14</v>
      </c>
      <c r="B47" s="76" t="s">
        <v>44</v>
      </c>
      <c r="C47" s="76" t="s">
        <v>0</v>
      </c>
      <c r="D47" s="12"/>
      <c r="E47" s="12"/>
      <c r="F47" s="12">
        <v>0.015</v>
      </c>
      <c r="G47" s="12"/>
      <c r="H47" s="12"/>
      <c r="I47" s="12"/>
      <c r="J47" s="12"/>
      <c r="K47" s="12"/>
      <c r="L47" s="12"/>
      <c r="M47" s="12"/>
      <c r="N47" s="12"/>
      <c r="O47" s="124">
        <f t="shared" si="1"/>
        <v>0.015</v>
      </c>
    </row>
    <row r="48" spans="1:15" ht="15">
      <c r="A48" s="74">
        <v>15</v>
      </c>
      <c r="B48" s="75" t="s">
        <v>130</v>
      </c>
      <c r="C48" s="76" t="s"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5">
        <f>O49+O50+O51+O52+O53</f>
        <v>0.1</v>
      </c>
    </row>
    <row r="49" spans="1:15" ht="15">
      <c r="A49" s="23"/>
      <c r="B49" s="24" t="s">
        <v>207</v>
      </c>
      <c r="C49" s="25" t="s">
        <v>0</v>
      </c>
      <c r="D49" s="12">
        <v>0.1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3">
        <f aca="true" t="shared" si="2" ref="O49:O58">SUM(D49:N49)*$O$3</f>
        <v>0.1</v>
      </c>
    </row>
    <row r="50" spans="1:15" ht="15">
      <c r="A50" s="23"/>
      <c r="B50" s="24" t="s">
        <v>233</v>
      </c>
      <c r="C50" s="25" t="s"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3">
        <f t="shared" si="2"/>
        <v>0</v>
      </c>
    </row>
    <row r="51" spans="1:15" ht="15">
      <c r="A51" s="23"/>
      <c r="B51" s="24" t="s">
        <v>216</v>
      </c>
      <c r="C51" s="25" t="s"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3">
        <f t="shared" si="2"/>
        <v>0</v>
      </c>
    </row>
    <row r="52" spans="1:15" ht="15">
      <c r="A52" s="23"/>
      <c r="B52" s="24" t="s">
        <v>208</v>
      </c>
      <c r="C52" s="25" t="s"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3">
        <f t="shared" si="2"/>
        <v>0</v>
      </c>
    </row>
    <row r="53" spans="1:15" ht="15">
      <c r="A53" s="23"/>
      <c r="B53" s="26" t="s">
        <v>29</v>
      </c>
      <c r="C53" s="25" t="s"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3">
        <f t="shared" si="2"/>
        <v>0</v>
      </c>
    </row>
    <row r="54" spans="1:15" ht="15">
      <c r="A54" s="74">
        <v>16</v>
      </c>
      <c r="B54" s="76" t="s">
        <v>131</v>
      </c>
      <c r="C54" s="76" t="s"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4">
        <f t="shared" si="2"/>
        <v>0</v>
      </c>
    </row>
    <row r="55" spans="1:15" ht="15">
      <c r="A55" s="74">
        <v>17</v>
      </c>
      <c r="B55" s="76" t="s">
        <v>132</v>
      </c>
      <c r="C55" s="76" t="s">
        <v>0</v>
      </c>
      <c r="D55" s="12"/>
      <c r="E55" s="12"/>
      <c r="F55" s="12"/>
      <c r="G55" s="12"/>
      <c r="H55" s="12"/>
      <c r="I55" s="12"/>
      <c r="J55" s="12">
        <v>0.005</v>
      </c>
      <c r="K55" s="12"/>
      <c r="L55" s="12">
        <v>0.0075</v>
      </c>
      <c r="M55" s="12"/>
      <c r="N55" s="12"/>
      <c r="O55" s="124">
        <f t="shared" si="2"/>
        <v>0.0125</v>
      </c>
    </row>
    <row r="56" spans="1:15" ht="15">
      <c r="A56" s="74">
        <v>18</v>
      </c>
      <c r="B56" s="76" t="s">
        <v>49</v>
      </c>
      <c r="C56" s="76" t="s">
        <v>0</v>
      </c>
      <c r="D56" s="12"/>
      <c r="E56" s="12">
        <v>0.001</v>
      </c>
      <c r="F56" s="12"/>
      <c r="G56" s="12"/>
      <c r="H56" s="12"/>
      <c r="I56" s="12"/>
      <c r="J56" s="12"/>
      <c r="K56" s="12"/>
      <c r="L56" s="12"/>
      <c r="M56" s="12"/>
      <c r="N56" s="12"/>
      <c r="O56" s="124">
        <f t="shared" si="2"/>
        <v>0.001</v>
      </c>
    </row>
    <row r="57" spans="1:15" ht="15">
      <c r="A57" s="74">
        <v>19</v>
      </c>
      <c r="B57" s="76" t="s">
        <v>10</v>
      </c>
      <c r="C57" s="76" t="s"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4">
        <f t="shared" si="2"/>
        <v>0</v>
      </c>
    </row>
    <row r="58" spans="1:15" ht="15">
      <c r="A58" s="74">
        <v>20</v>
      </c>
      <c r="B58" s="76" t="s">
        <v>17</v>
      </c>
      <c r="C58" s="76" t="s"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4">
        <f t="shared" si="2"/>
        <v>0</v>
      </c>
    </row>
    <row r="59" spans="1:15" ht="15">
      <c r="A59" s="74">
        <v>21</v>
      </c>
      <c r="B59" s="79" t="s">
        <v>133</v>
      </c>
      <c r="C59" s="76" t="s"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5">
        <f>O60+O61+O62+O63+O64+O65</f>
        <v>0.158</v>
      </c>
    </row>
    <row r="60" spans="1:15" ht="15">
      <c r="A60" s="23"/>
      <c r="B60" s="24" t="s">
        <v>1</v>
      </c>
      <c r="C60" s="25" t="s"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3">
        <f aca="true" t="shared" si="3" ref="O60:O65">SUM(D60:N60)*$O$3</f>
        <v>0</v>
      </c>
    </row>
    <row r="61" spans="1:15" ht="15">
      <c r="A61" s="23"/>
      <c r="B61" s="26" t="s">
        <v>3</v>
      </c>
      <c r="C61" s="25" t="s"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3">
        <f t="shared" si="3"/>
        <v>0</v>
      </c>
    </row>
    <row r="62" spans="1:15" ht="15">
      <c r="A62" s="23"/>
      <c r="B62" s="26" t="s">
        <v>206</v>
      </c>
      <c r="C62" s="25" t="s"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3">
        <f t="shared" si="3"/>
        <v>0</v>
      </c>
    </row>
    <row r="63" spans="1:15" ht="15">
      <c r="A63" s="23"/>
      <c r="B63" s="24" t="s">
        <v>21</v>
      </c>
      <c r="C63" s="25" t="s">
        <v>0</v>
      </c>
      <c r="D63" s="12"/>
      <c r="E63" s="12">
        <v>0.008</v>
      </c>
      <c r="F63" s="12"/>
      <c r="G63" s="12"/>
      <c r="H63" s="12"/>
      <c r="I63" s="12"/>
      <c r="J63" s="12"/>
      <c r="K63" s="12"/>
      <c r="L63" s="12"/>
      <c r="M63" s="12"/>
      <c r="N63" s="12"/>
      <c r="O63" s="123">
        <f t="shared" si="3"/>
        <v>0.008</v>
      </c>
    </row>
    <row r="64" spans="1:15" ht="15">
      <c r="A64" s="23"/>
      <c r="B64" s="24" t="s">
        <v>51</v>
      </c>
      <c r="C64" s="25" t="s">
        <v>0</v>
      </c>
      <c r="D64" s="12"/>
      <c r="E64" s="12"/>
      <c r="F64" s="12"/>
      <c r="G64" s="12">
        <v>0.15</v>
      </c>
      <c r="H64" s="12"/>
      <c r="I64" s="12"/>
      <c r="J64" s="12"/>
      <c r="K64" s="12"/>
      <c r="L64" s="12"/>
      <c r="M64" s="12"/>
      <c r="N64" s="12"/>
      <c r="O64" s="123">
        <f t="shared" si="3"/>
        <v>0.15</v>
      </c>
    </row>
    <row r="65" spans="1:15" ht="15">
      <c r="A65" s="23"/>
      <c r="B65" s="28" t="s">
        <v>54</v>
      </c>
      <c r="C65" s="25" t="s"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3">
        <f t="shared" si="3"/>
        <v>0</v>
      </c>
    </row>
    <row r="66" spans="1:15" ht="15">
      <c r="A66" s="74">
        <v>22</v>
      </c>
      <c r="B66" s="79" t="s">
        <v>134</v>
      </c>
      <c r="C66" s="76" t="s"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5">
        <f>O67+O68+O69+O70+O71</f>
        <v>0.02</v>
      </c>
    </row>
    <row r="67" spans="1:15" ht="15">
      <c r="A67" s="23"/>
      <c r="B67" s="26" t="s">
        <v>2</v>
      </c>
      <c r="C67" s="25" t="s"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3">
        <f aca="true" t="shared" si="4" ref="O67:O72">SUM(D67:N67)*$O$3</f>
        <v>0</v>
      </c>
    </row>
    <row r="68" spans="1:15" ht="15">
      <c r="A68" s="23"/>
      <c r="B68" s="26" t="s">
        <v>9</v>
      </c>
      <c r="C68" s="25" t="s"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3">
        <f t="shared" si="4"/>
        <v>0</v>
      </c>
    </row>
    <row r="69" spans="1:15" ht="15">
      <c r="A69" s="23"/>
      <c r="B69" s="26" t="s">
        <v>61</v>
      </c>
      <c r="C69" s="25" t="s"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>
        <v>0.02</v>
      </c>
      <c r="N69" s="12"/>
      <c r="O69" s="123">
        <f t="shared" si="4"/>
        <v>0.02</v>
      </c>
    </row>
    <row r="70" spans="1:15" ht="15">
      <c r="A70" s="23"/>
      <c r="B70" s="24" t="s">
        <v>50</v>
      </c>
      <c r="C70" s="25" t="s"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3">
        <f t="shared" si="4"/>
        <v>0</v>
      </c>
    </row>
    <row r="71" spans="1:15" ht="15">
      <c r="A71" s="23"/>
      <c r="B71" s="24" t="s">
        <v>15</v>
      </c>
      <c r="C71" s="25" t="s"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3">
        <f t="shared" si="4"/>
        <v>0</v>
      </c>
    </row>
    <row r="72" spans="1:15" ht="15">
      <c r="A72" s="74">
        <v>23</v>
      </c>
      <c r="B72" s="76" t="s">
        <v>12</v>
      </c>
      <c r="C72" s="76" t="s">
        <v>0</v>
      </c>
      <c r="D72" s="12"/>
      <c r="E72" s="12"/>
      <c r="F72" s="12"/>
      <c r="G72" s="12"/>
      <c r="H72" s="12"/>
      <c r="I72" s="12"/>
      <c r="J72" s="12">
        <v>0.02461</v>
      </c>
      <c r="K72" s="12"/>
      <c r="L72" s="12"/>
      <c r="M72" s="12"/>
      <c r="N72" s="12"/>
      <c r="O72" s="124">
        <f t="shared" si="4"/>
        <v>0.02461</v>
      </c>
    </row>
    <row r="73" spans="1:15" ht="15">
      <c r="A73" s="74">
        <v>24</v>
      </c>
      <c r="B73" s="79" t="s">
        <v>135</v>
      </c>
      <c r="C73" s="76" t="s"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5">
        <f>O74+O75+O76+O77+O78+O79+O80+O81+O82+O83</f>
        <v>0.16694</v>
      </c>
    </row>
    <row r="74" spans="1:15" ht="15">
      <c r="A74" s="23"/>
      <c r="B74" s="24" t="s">
        <v>11</v>
      </c>
      <c r="C74" s="25" t="s">
        <v>0</v>
      </c>
      <c r="D74" s="12"/>
      <c r="E74" s="12"/>
      <c r="F74" s="12"/>
      <c r="G74" s="12"/>
      <c r="H74" s="12"/>
      <c r="I74" s="12"/>
      <c r="J74" s="12">
        <v>0.023</v>
      </c>
      <c r="K74" s="12"/>
      <c r="L74" s="12"/>
      <c r="M74" s="12"/>
      <c r="N74" s="12"/>
      <c r="O74" s="123">
        <f aca="true" t="shared" si="5" ref="O74:O83">SUM(D74:N74)*$O$3</f>
        <v>0.023</v>
      </c>
    </row>
    <row r="75" spans="1:15" ht="15">
      <c r="A75" s="23"/>
      <c r="B75" s="24" t="s">
        <v>22</v>
      </c>
      <c r="C75" s="25" t="s">
        <v>0</v>
      </c>
      <c r="D75" s="12"/>
      <c r="E75" s="12"/>
      <c r="F75" s="12"/>
      <c r="G75" s="12"/>
      <c r="H75" s="12"/>
      <c r="I75" s="12"/>
      <c r="J75" s="12">
        <f>0.01104+0.00238</f>
        <v>0.01342</v>
      </c>
      <c r="K75" s="12"/>
      <c r="L75" s="12"/>
      <c r="M75" s="12"/>
      <c r="N75" s="12"/>
      <c r="O75" s="123">
        <f t="shared" si="5"/>
        <v>0.01342</v>
      </c>
    </row>
    <row r="76" spans="1:15" ht="15">
      <c r="A76" s="23"/>
      <c r="B76" s="24" t="s">
        <v>30</v>
      </c>
      <c r="C76" s="25" t="s">
        <v>0</v>
      </c>
      <c r="D76" s="12"/>
      <c r="E76" s="12"/>
      <c r="F76" s="12"/>
      <c r="G76" s="12"/>
      <c r="H76" s="12"/>
      <c r="I76" s="12"/>
      <c r="J76" s="12">
        <v>0.0115</v>
      </c>
      <c r="K76" s="12"/>
      <c r="L76" s="12"/>
      <c r="M76" s="12"/>
      <c r="N76" s="12"/>
      <c r="O76" s="123">
        <f t="shared" si="5"/>
        <v>0.0115</v>
      </c>
    </row>
    <row r="77" spans="1:15" ht="15">
      <c r="A77" s="23"/>
      <c r="B77" s="24" t="s">
        <v>40</v>
      </c>
      <c r="C77" s="25" t="s">
        <v>0</v>
      </c>
      <c r="D77" s="12"/>
      <c r="E77" s="12"/>
      <c r="F77" s="12"/>
      <c r="G77" s="12"/>
      <c r="H77" s="12"/>
      <c r="I77" s="12"/>
      <c r="J77" s="12">
        <v>0.046</v>
      </c>
      <c r="K77" s="12"/>
      <c r="L77" s="12"/>
      <c r="M77" s="12"/>
      <c r="N77" s="12"/>
      <c r="O77" s="123">
        <f t="shared" si="5"/>
        <v>0.046</v>
      </c>
    </row>
    <row r="78" spans="1:15" ht="15">
      <c r="A78" s="23"/>
      <c r="B78" s="24" t="s">
        <v>32</v>
      </c>
      <c r="C78" s="25" t="s">
        <v>0</v>
      </c>
      <c r="D78" s="12"/>
      <c r="E78" s="12"/>
      <c r="F78" s="12"/>
      <c r="G78" s="12"/>
      <c r="H78" s="12"/>
      <c r="I78" s="12">
        <v>0.06312</v>
      </c>
      <c r="J78" s="12"/>
      <c r="K78" s="12"/>
      <c r="L78" s="12"/>
      <c r="M78" s="12"/>
      <c r="N78" s="12"/>
      <c r="O78" s="123">
        <f t="shared" si="5"/>
        <v>0.06312</v>
      </c>
    </row>
    <row r="79" spans="1:15" ht="15">
      <c r="A79" s="23"/>
      <c r="B79" s="32" t="s">
        <v>46</v>
      </c>
      <c r="C79" s="25" t="s">
        <v>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3">
        <f t="shared" si="5"/>
        <v>0</v>
      </c>
    </row>
    <row r="80" spans="1:15" ht="15">
      <c r="A80" s="23"/>
      <c r="B80" s="26" t="s">
        <v>217</v>
      </c>
      <c r="C80" s="25" t="s">
        <v>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3">
        <f t="shared" si="5"/>
        <v>0</v>
      </c>
    </row>
    <row r="81" spans="1:15" ht="15">
      <c r="A81" s="23"/>
      <c r="B81" s="26" t="s">
        <v>86</v>
      </c>
      <c r="C81" s="25" t="s"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3">
        <f t="shared" si="5"/>
        <v>0</v>
      </c>
    </row>
    <row r="82" spans="1:15" ht="15">
      <c r="A82" s="23"/>
      <c r="B82" s="24" t="s">
        <v>33</v>
      </c>
      <c r="C82" s="25" t="s">
        <v>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3">
        <f t="shared" si="5"/>
        <v>0</v>
      </c>
    </row>
    <row r="83" spans="1:15" ht="15">
      <c r="A83" s="23"/>
      <c r="B83" s="24" t="s">
        <v>45</v>
      </c>
      <c r="C83" s="25" t="s">
        <v>0</v>
      </c>
      <c r="D83" s="12"/>
      <c r="E83" s="12"/>
      <c r="F83" s="12"/>
      <c r="G83" s="12"/>
      <c r="H83" s="12"/>
      <c r="I83" s="12"/>
      <c r="J83" s="12">
        <v>0.0069</v>
      </c>
      <c r="K83" s="12"/>
      <c r="L83" s="12">
        <v>0.003</v>
      </c>
      <c r="M83" s="12"/>
      <c r="N83" s="12"/>
      <c r="O83" s="123">
        <f t="shared" si="5"/>
        <v>0.009899999999999999</v>
      </c>
    </row>
    <row r="84" spans="1:15" ht="15">
      <c r="A84" s="80">
        <v>25</v>
      </c>
      <c r="B84" s="81" t="s">
        <v>141</v>
      </c>
      <c r="C84" s="76" t="s"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5">
        <f>O85+O86+O87+O88</f>
        <v>0</v>
      </c>
    </row>
    <row r="85" spans="1:15" ht="15">
      <c r="A85" s="34"/>
      <c r="B85" s="32" t="s">
        <v>142</v>
      </c>
      <c r="C85" s="25" t="s"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3">
        <f>SUM(D85:N85)*$O$3</f>
        <v>0</v>
      </c>
    </row>
    <row r="86" spans="1:15" ht="15">
      <c r="A86" s="34"/>
      <c r="B86" s="32" t="s">
        <v>212</v>
      </c>
      <c r="C86" s="25" t="s"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3">
        <f>SUM(D86:N86)*$O$3</f>
        <v>0</v>
      </c>
    </row>
    <row r="87" spans="1:15" ht="15">
      <c r="A87" s="23"/>
      <c r="B87" s="24" t="s">
        <v>204</v>
      </c>
      <c r="C87" s="25" t="s"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3">
        <f>SUM(D87:N87)*$O$3</f>
        <v>0</v>
      </c>
    </row>
    <row r="88" spans="1:15" ht="15">
      <c r="A88" s="35"/>
      <c r="B88" s="36" t="s">
        <v>57</v>
      </c>
      <c r="C88" s="25" t="s"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3">
        <f>SUM(D88:N88)*$O$3</f>
        <v>0</v>
      </c>
    </row>
    <row r="89" spans="1:15" ht="15">
      <c r="A89" s="80">
        <v>26</v>
      </c>
      <c r="B89" s="81" t="s">
        <v>144</v>
      </c>
      <c r="C89" s="76" t="s">
        <v>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5">
        <f>O90+O91</f>
        <v>0.2</v>
      </c>
    </row>
    <row r="90" spans="1:15" ht="15">
      <c r="A90" s="23"/>
      <c r="B90" s="26" t="s">
        <v>41</v>
      </c>
      <c r="C90" s="25" t="s">
        <v>0</v>
      </c>
      <c r="D90" s="12"/>
      <c r="E90" s="12"/>
      <c r="F90" s="12"/>
      <c r="G90" s="12"/>
      <c r="H90" s="12">
        <v>0.2</v>
      </c>
      <c r="I90" s="12"/>
      <c r="J90" s="12"/>
      <c r="K90" s="12"/>
      <c r="L90" s="12"/>
      <c r="M90" s="12"/>
      <c r="N90" s="12"/>
      <c r="O90" s="123">
        <f>SUM(D90:N90)*$O$3</f>
        <v>0.2</v>
      </c>
    </row>
    <row r="91" spans="1:15" ht="15">
      <c r="A91" s="23"/>
      <c r="B91" s="26" t="s">
        <v>75</v>
      </c>
      <c r="C91" s="25" t="s">
        <v>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3">
        <f>SUM(D91:N91)*$O$3</f>
        <v>0</v>
      </c>
    </row>
    <row r="92" spans="1:15" ht="15">
      <c r="A92" s="74">
        <v>27</v>
      </c>
      <c r="B92" s="83" t="s">
        <v>95</v>
      </c>
      <c r="C92" s="76" t="s">
        <v>0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4">
        <f>SUM(D92:N92)*$O$3</f>
        <v>0</v>
      </c>
    </row>
    <row r="93" spans="1:15" ht="15">
      <c r="A93" s="74">
        <v>28</v>
      </c>
      <c r="B93" s="83" t="s">
        <v>306</v>
      </c>
      <c r="C93" s="76" t="s">
        <v>210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4">
        <f>SUM(D93:N93)*$O$3</f>
        <v>0</v>
      </c>
    </row>
    <row r="94" spans="1:15" ht="15">
      <c r="A94" s="74">
        <v>29</v>
      </c>
      <c r="B94" s="76" t="s">
        <v>52</v>
      </c>
      <c r="C94" s="76" t="s">
        <v>0</v>
      </c>
      <c r="D94" s="12"/>
      <c r="E94" s="12"/>
      <c r="F94" s="12"/>
      <c r="G94" s="12"/>
      <c r="H94" s="12"/>
      <c r="I94" s="12"/>
      <c r="J94" s="12">
        <v>0.00184</v>
      </c>
      <c r="K94" s="12"/>
      <c r="L94" s="12"/>
      <c r="M94" s="12"/>
      <c r="N94" s="12"/>
      <c r="O94" s="124">
        <f>SUM(D94:N94)*$O$3</f>
        <v>0.00184</v>
      </c>
    </row>
    <row r="95" ht="15">
      <c r="O95" s="126">
        <v>0.046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D1:G1"/>
    <mergeCell ref="I1:N1"/>
  </mergeCells>
  <printOptions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P95"/>
  <sheetViews>
    <sheetView zoomScalePageLayoutView="0" workbookViewId="0" topLeftCell="A1">
      <pane xSplit="3" ySplit="4" topLeftCell="D7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S73" sqref="S73"/>
    </sheetView>
  </sheetViews>
  <sheetFormatPr defaultColWidth="9.140625" defaultRowHeight="15"/>
  <cols>
    <col min="1" max="1" width="3.57421875" style="37" customWidth="1"/>
    <col min="2" max="2" width="27.7109375" style="37" customWidth="1"/>
    <col min="3" max="3" width="3.28125" style="37" customWidth="1"/>
    <col min="4" max="4" width="13.57421875" style="4" customWidth="1"/>
    <col min="5" max="5" width="6.28125" style="4" bestFit="1" customWidth="1"/>
    <col min="6" max="6" width="15.140625" style="4" bestFit="1" customWidth="1"/>
    <col min="7" max="7" width="13.140625" style="4" customWidth="1"/>
    <col min="8" max="8" width="15.57421875" style="4" bestFit="1" customWidth="1"/>
    <col min="9" max="9" width="17.28125" style="4" bestFit="1" customWidth="1"/>
    <col min="10" max="10" width="23.00390625" style="4" bestFit="1" customWidth="1"/>
    <col min="11" max="11" width="17.7109375" style="4" customWidth="1"/>
    <col min="12" max="12" width="15.7109375" style="4" bestFit="1" customWidth="1"/>
    <col min="13" max="13" width="16.57421875" style="4" bestFit="1" customWidth="1"/>
    <col min="14" max="14" width="15.57421875" style="4" bestFit="1" customWidth="1"/>
    <col min="15" max="15" width="13.28125" style="4" bestFit="1" customWidth="1"/>
    <col min="16" max="16" width="15.28125" style="127" bestFit="1" customWidth="1"/>
  </cols>
  <sheetData>
    <row r="1" spans="1:16" ht="51.75" customHeight="1">
      <c r="A1" s="14"/>
      <c r="B1" s="128" t="s">
        <v>148</v>
      </c>
      <c r="C1" s="16"/>
      <c r="D1" s="141" t="s">
        <v>227</v>
      </c>
      <c r="E1" s="142"/>
      <c r="F1" s="142"/>
      <c r="G1" s="143"/>
      <c r="H1" s="135" t="s">
        <v>271</v>
      </c>
      <c r="I1" s="144" t="s">
        <v>228</v>
      </c>
      <c r="J1" s="144"/>
      <c r="K1" s="144"/>
      <c r="L1" s="144"/>
      <c r="M1" s="144"/>
      <c r="N1" s="144"/>
      <c r="O1" s="144"/>
      <c r="P1" s="129" t="s">
        <v>149</v>
      </c>
    </row>
    <row r="2" spans="1:16" s="2" customFormat="1" ht="69.75" customHeight="1">
      <c r="A2" s="17"/>
      <c r="B2" s="109" t="s">
        <v>101</v>
      </c>
      <c r="C2" s="18"/>
      <c r="D2" s="131" t="s">
        <v>253</v>
      </c>
      <c r="E2" s="131" t="s">
        <v>235</v>
      </c>
      <c r="F2" s="131" t="s">
        <v>251</v>
      </c>
      <c r="G2" s="131" t="s">
        <v>289</v>
      </c>
      <c r="H2" s="131" t="s">
        <v>59</v>
      </c>
      <c r="I2" s="131" t="s">
        <v>291</v>
      </c>
      <c r="J2" s="131" t="s">
        <v>292</v>
      </c>
      <c r="K2" s="131" t="s">
        <v>294</v>
      </c>
      <c r="L2" s="131" t="s">
        <v>230</v>
      </c>
      <c r="M2" s="131" t="s">
        <v>248</v>
      </c>
      <c r="N2" s="131" t="s">
        <v>234</v>
      </c>
      <c r="O2" s="131" t="s">
        <v>232</v>
      </c>
      <c r="P2" s="119" t="s">
        <v>226</v>
      </c>
    </row>
    <row r="3" spans="1:16" ht="23.25" customHeight="1">
      <c r="A3" s="19"/>
      <c r="B3" s="20" t="s">
        <v>68</v>
      </c>
      <c r="C3" s="2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10" t="s">
        <v>214</v>
      </c>
    </row>
    <row r="4" spans="1:16" s="106" customFormat="1" ht="25.5" customHeight="1">
      <c r="A4" s="137"/>
      <c r="B4" s="138" t="s">
        <v>69</v>
      </c>
      <c r="C4" s="139"/>
      <c r="D4" s="130" t="s">
        <v>239</v>
      </c>
      <c r="E4" s="130" t="s">
        <v>238</v>
      </c>
      <c r="F4" s="130" t="s">
        <v>252</v>
      </c>
      <c r="G4" s="130" t="s">
        <v>290</v>
      </c>
      <c r="H4" s="130" t="s">
        <v>77</v>
      </c>
      <c r="I4" s="130" t="s">
        <v>80</v>
      </c>
      <c r="J4" s="130" t="s">
        <v>293</v>
      </c>
      <c r="K4" s="130" t="s">
        <v>250</v>
      </c>
      <c r="L4" s="130" t="s">
        <v>239</v>
      </c>
      <c r="M4" s="130" t="s">
        <v>77</v>
      </c>
      <c r="N4" s="130" t="s">
        <v>76</v>
      </c>
      <c r="O4" s="130" t="s">
        <v>241</v>
      </c>
      <c r="P4" s="120"/>
    </row>
    <row r="5" spans="1:16" ht="15">
      <c r="A5" s="19"/>
      <c r="B5" s="20"/>
      <c r="C5" s="22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121"/>
    </row>
    <row r="6" spans="1:16" ht="15">
      <c r="A6" s="74">
        <v>1</v>
      </c>
      <c r="B6" s="75" t="s">
        <v>48</v>
      </c>
      <c r="C6" s="76" t="s">
        <v>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122">
        <f>P7+P8+P9</f>
        <v>0.068</v>
      </c>
    </row>
    <row r="7" spans="1:16" ht="15">
      <c r="A7" s="23"/>
      <c r="B7" s="24" t="s">
        <v>4</v>
      </c>
      <c r="C7" s="25" t="s">
        <v>0</v>
      </c>
      <c r="D7" s="64"/>
      <c r="E7" s="132">
        <v>0.03</v>
      </c>
      <c r="F7" s="64"/>
      <c r="G7" s="132"/>
      <c r="H7" s="12"/>
      <c r="I7" s="64"/>
      <c r="J7" s="64"/>
      <c r="K7" s="64"/>
      <c r="L7" s="64"/>
      <c r="M7" s="64"/>
      <c r="N7" s="64"/>
      <c r="O7" s="64"/>
      <c r="P7" s="123">
        <f>SUM(D7:O7)*$P$3</f>
        <v>0.03</v>
      </c>
    </row>
    <row r="8" spans="1:16" ht="15">
      <c r="A8" s="23"/>
      <c r="B8" s="26" t="s">
        <v>48</v>
      </c>
      <c r="C8" s="25" t="s">
        <v>0</v>
      </c>
      <c r="D8" s="12"/>
      <c r="E8" s="12"/>
      <c r="F8" s="12"/>
      <c r="G8" s="12"/>
      <c r="H8" s="12"/>
      <c r="I8" s="12"/>
      <c r="J8" s="12"/>
      <c r="K8" s="12">
        <v>0.008</v>
      </c>
      <c r="L8" s="12"/>
      <c r="M8" s="12"/>
      <c r="N8" s="12"/>
      <c r="O8" s="12">
        <v>0.03</v>
      </c>
      <c r="P8" s="123">
        <f>SUM(D8:O8)*$P$3</f>
        <v>0.038</v>
      </c>
    </row>
    <row r="9" spans="1:16" ht="15">
      <c r="A9" s="23"/>
      <c r="B9" s="24" t="s">
        <v>43</v>
      </c>
      <c r="C9" s="25" t="s"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3">
        <f>SUM(D9:O9)*$P$3</f>
        <v>0</v>
      </c>
    </row>
    <row r="10" spans="1:16" ht="15">
      <c r="A10" s="74">
        <v>2</v>
      </c>
      <c r="B10" s="76" t="s">
        <v>111</v>
      </c>
      <c r="C10" s="76" t="s"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v>0.03</v>
      </c>
      <c r="P10" s="124">
        <f>SUM(D10:O10)*$P$3</f>
        <v>0.03</v>
      </c>
    </row>
    <row r="11" spans="1:16" ht="15">
      <c r="A11" s="74">
        <v>3</v>
      </c>
      <c r="B11" s="75" t="s">
        <v>215</v>
      </c>
      <c r="C11" s="76" t="s"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4">
        <f>SUM(D11:O11)*$P$3</f>
        <v>0</v>
      </c>
    </row>
    <row r="12" spans="1:16" ht="15">
      <c r="A12" s="74">
        <v>4</v>
      </c>
      <c r="B12" s="75" t="s">
        <v>123</v>
      </c>
      <c r="C12" s="76" t="s">
        <v>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125">
        <f>P13</f>
        <v>0.0423</v>
      </c>
    </row>
    <row r="13" spans="1:16" ht="15">
      <c r="A13" s="23"/>
      <c r="B13" s="26" t="s">
        <v>209</v>
      </c>
      <c r="C13" s="25" t="s">
        <v>0</v>
      </c>
      <c r="D13" s="12"/>
      <c r="E13" s="12"/>
      <c r="F13" s="12"/>
      <c r="G13" s="12"/>
      <c r="H13" s="12"/>
      <c r="I13" s="12"/>
      <c r="J13" s="12"/>
      <c r="K13" s="12">
        <v>0.0423</v>
      </c>
      <c r="L13" s="12"/>
      <c r="M13" s="12"/>
      <c r="N13" s="12"/>
      <c r="O13" s="12"/>
      <c r="P13" s="123">
        <f aca="true" t="shared" si="0" ref="P13:P18">SUM(D13:O13)*$P$3</f>
        <v>0.0423</v>
      </c>
    </row>
    <row r="14" spans="1:16" s="3" customFormat="1" ht="15">
      <c r="A14" s="30"/>
      <c r="B14" s="24" t="s">
        <v>218</v>
      </c>
      <c r="C14" s="25" t="s">
        <v>210</v>
      </c>
      <c r="D14" s="12"/>
      <c r="E14" s="12"/>
      <c r="F14" s="12"/>
      <c r="G14" s="12"/>
      <c r="H14" s="13"/>
      <c r="I14" s="12"/>
      <c r="J14" s="12"/>
      <c r="K14" s="12"/>
      <c r="L14" s="12"/>
      <c r="M14" s="12"/>
      <c r="N14" s="12"/>
      <c r="O14" s="12"/>
      <c r="P14" s="123">
        <f t="shared" si="0"/>
        <v>0</v>
      </c>
    </row>
    <row r="15" spans="1:16" s="3" customFormat="1" ht="15">
      <c r="A15" s="30"/>
      <c r="B15" s="24" t="s">
        <v>224</v>
      </c>
      <c r="C15" s="25" t="s">
        <v>210</v>
      </c>
      <c r="D15" s="12"/>
      <c r="E15" s="12"/>
      <c r="F15" s="12"/>
      <c r="G15" s="12"/>
      <c r="H15" s="13"/>
      <c r="I15" s="12"/>
      <c r="J15" s="12"/>
      <c r="K15" s="12"/>
      <c r="L15" s="12"/>
      <c r="M15" s="12"/>
      <c r="N15" s="12"/>
      <c r="O15" s="12"/>
      <c r="P15" s="123">
        <f t="shared" si="0"/>
        <v>0</v>
      </c>
    </row>
    <row r="16" spans="1:16" ht="15">
      <c r="A16" s="23"/>
      <c r="B16" s="24" t="s">
        <v>225</v>
      </c>
      <c r="C16" s="25" t="s">
        <v>210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3">
        <f t="shared" si="0"/>
        <v>0</v>
      </c>
    </row>
    <row r="17" spans="1:16" ht="15">
      <c r="A17" s="23"/>
      <c r="B17" s="24" t="s">
        <v>221</v>
      </c>
      <c r="C17" s="25" t="s">
        <v>210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3">
        <f t="shared" si="0"/>
        <v>0</v>
      </c>
    </row>
    <row r="18" spans="1:16" ht="15">
      <c r="A18" s="23"/>
      <c r="B18" s="24" t="s">
        <v>223</v>
      </c>
      <c r="C18" s="25" t="s"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3">
        <f t="shared" si="0"/>
        <v>0</v>
      </c>
    </row>
    <row r="19" spans="1:16" ht="15">
      <c r="A19" s="74">
        <v>5</v>
      </c>
      <c r="B19" s="76" t="s">
        <v>126</v>
      </c>
      <c r="C19" s="76" t="s"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5">
        <f>P20+P23+P21</f>
        <v>0.0294</v>
      </c>
    </row>
    <row r="20" spans="1:16" ht="15">
      <c r="A20" s="23"/>
      <c r="B20" s="26" t="s">
        <v>19</v>
      </c>
      <c r="C20" s="25" t="s"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3">
        <f>SUM(D20:O20)*$P$3</f>
        <v>0</v>
      </c>
    </row>
    <row r="21" spans="1:16" ht="15">
      <c r="A21" s="23"/>
      <c r="B21" s="26" t="s">
        <v>242</v>
      </c>
      <c r="C21" s="25" t="s">
        <v>0</v>
      </c>
      <c r="D21" s="12"/>
      <c r="E21" s="12"/>
      <c r="F21" s="12"/>
      <c r="G21" s="12"/>
      <c r="H21" s="12"/>
      <c r="I21" s="12"/>
      <c r="J21" s="12">
        <v>0.0294</v>
      </c>
      <c r="K21" s="12"/>
      <c r="L21" s="12"/>
      <c r="M21" s="12"/>
      <c r="N21" s="12"/>
      <c r="O21" s="12"/>
      <c r="P21" s="123">
        <f>SUM(D21:O21)*$P$3</f>
        <v>0.0294</v>
      </c>
    </row>
    <row r="22" spans="1:16" ht="15">
      <c r="A22" s="23"/>
      <c r="B22" s="26" t="s">
        <v>219</v>
      </c>
      <c r="C22" s="25" t="s">
        <v>220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3">
        <f>SUM(D22:O22)*$P$3</f>
        <v>0</v>
      </c>
    </row>
    <row r="23" spans="1:16" ht="15">
      <c r="A23" s="30"/>
      <c r="B23" s="24" t="s">
        <v>20</v>
      </c>
      <c r="C23" s="25" t="s"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3">
        <f>SUM(D23:O23)*$P$3</f>
        <v>0</v>
      </c>
    </row>
    <row r="24" spans="1:16" ht="15">
      <c r="A24" s="74">
        <v>6</v>
      </c>
      <c r="B24" s="75" t="s">
        <v>127</v>
      </c>
      <c r="C24" s="76" t="s"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5">
        <f>P26</f>
        <v>0</v>
      </c>
    </row>
    <row r="25" spans="1:16" ht="15">
      <c r="A25" s="23"/>
      <c r="B25" s="26" t="s">
        <v>222</v>
      </c>
      <c r="C25" s="25" t="s">
        <v>210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3">
        <f>SUM(D25:O25)*$P$3</f>
        <v>0</v>
      </c>
    </row>
    <row r="26" spans="1:16" ht="15">
      <c r="A26" s="23"/>
      <c r="B26" s="26" t="s">
        <v>27</v>
      </c>
      <c r="C26" s="25" t="s"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3">
        <f>SUM(D26:O26)*$P$3</f>
        <v>0</v>
      </c>
    </row>
    <row r="27" spans="1:16" ht="15">
      <c r="A27" s="23"/>
      <c r="B27" s="26" t="s">
        <v>211</v>
      </c>
      <c r="C27" s="25" t="s">
        <v>210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3">
        <f>SUM(D27:O27)*$P$3</f>
        <v>0</v>
      </c>
    </row>
    <row r="28" spans="1:16" ht="15">
      <c r="A28" s="74">
        <v>7</v>
      </c>
      <c r="B28" s="75" t="s">
        <v>23</v>
      </c>
      <c r="C28" s="76" t="s">
        <v>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125">
        <f>P29+P30</f>
        <v>0</v>
      </c>
    </row>
    <row r="29" spans="1:16" ht="15">
      <c r="A29" s="23"/>
      <c r="B29" s="24" t="s">
        <v>213</v>
      </c>
      <c r="C29" s="25" t="s"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3">
        <f>SUM(D29:O29)*$P$3</f>
        <v>0</v>
      </c>
    </row>
    <row r="30" spans="1:16" ht="15">
      <c r="A30" s="23"/>
      <c r="B30" s="28" t="s">
        <v>128</v>
      </c>
      <c r="C30" s="25" t="s"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3">
        <f>SUM(D30:O30)*$P$3</f>
        <v>0</v>
      </c>
    </row>
    <row r="31" spans="1:16" ht="15">
      <c r="A31" s="74">
        <v>8</v>
      </c>
      <c r="B31" s="79" t="s">
        <v>129</v>
      </c>
      <c r="C31" s="76" t="s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5">
        <f>P32+P33+P34+P35+P36+P37+P38+P39+P40+P41</f>
        <v>0.005</v>
      </c>
    </row>
    <row r="32" spans="1:16" ht="15">
      <c r="A32" s="23"/>
      <c r="B32" s="26" t="s">
        <v>5</v>
      </c>
      <c r="C32" s="25" t="s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3">
        <f aca="true" t="shared" si="1" ref="P32:P47">SUM(D32:O32)*$P$3</f>
        <v>0</v>
      </c>
    </row>
    <row r="33" spans="1:16" ht="15">
      <c r="A33" s="23"/>
      <c r="B33" s="26" t="s">
        <v>58</v>
      </c>
      <c r="C33" s="25" t="s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3">
        <f t="shared" si="1"/>
        <v>0</v>
      </c>
    </row>
    <row r="34" spans="1:16" ht="15">
      <c r="A34" s="23"/>
      <c r="B34" s="26" t="s">
        <v>8</v>
      </c>
      <c r="C34" s="25" t="s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3">
        <f t="shared" si="1"/>
        <v>0</v>
      </c>
    </row>
    <row r="35" spans="1:16" ht="15">
      <c r="A35" s="23"/>
      <c r="B35" s="24" t="s">
        <v>18</v>
      </c>
      <c r="C35" s="25" t="s"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3">
        <f t="shared" si="1"/>
        <v>0</v>
      </c>
    </row>
    <row r="36" spans="1:16" ht="15">
      <c r="A36" s="23"/>
      <c r="B36" s="24" t="s">
        <v>24</v>
      </c>
      <c r="C36" s="25" t="s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3">
        <f t="shared" si="1"/>
        <v>0</v>
      </c>
    </row>
    <row r="37" spans="1:16" ht="15">
      <c r="A37" s="23"/>
      <c r="B37" s="24" t="s">
        <v>34</v>
      </c>
      <c r="C37" s="25" t="s">
        <v>0</v>
      </c>
      <c r="D37" s="12"/>
      <c r="E37" s="12"/>
      <c r="F37" s="12"/>
      <c r="G37" s="12"/>
      <c r="H37" s="12"/>
      <c r="I37" s="12"/>
      <c r="J37" s="12">
        <v>0.005</v>
      </c>
      <c r="K37" s="12"/>
      <c r="L37" s="12"/>
      <c r="M37" s="12"/>
      <c r="N37" s="12"/>
      <c r="O37" s="12"/>
      <c r="P37" s="123">
        <f t="shared" si="1"/>
        <v>0.005</v>
      </c>
    </row>
    <row r="38" spans="1:16" ht="15">
      <c r="A38" s="23"/>
      <c r="B38" s="24" t="s">
        <v>36</v>
      </c>
      <c r="C38" s="25" t="s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3">
        <f t="shared" si="1"/>
        <v>0</v>
      </c>
    </row>
    <row r="39" spans="1:16" ht="15">
      <c r="A39" s="23"/>
      <c r="B39" s="24" t="s">
        <v>37</v>
      </c>
      <c r="C39" s="25" t="s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3">
        <f t="shared" si="1"/>
        <v>0</v>
      </c>
    </row>
    <row r="40" spans="1:16" ht="15">
      <c r="A40" s="23"/>
      <c r="B40" s="26" t="s">
        <v>38</v>
      </c>
      <c r="C40" s="25" t="s"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3">
        <f t="shared" si="1"/>
        <v>0</v>
      </c>
    </row>
    <row r="41" spans="1:16" ht="15">
      <c r="A41" s="23"/>
      <c r="B41" s="26" t="s">
        <v>205</v>
      </c>
      <c r="C41" s="25" t="s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3">
        <f t="shared" si="1"/>
        <v>0</v>
      </c>
    </row>
    <row r="42" spans="1:16" ht="15">
      <c r="A42" s="74">
        <v>9</v>
      </c>
      <c r="B42" s="76" t="s">
        <v>31</v>
      </c>
      <c r="C42" s="76" t="s">
        <v>0</v>
      </c>
      <c r="D42" s="12"/>
      <c r="E42" s="12"/>
      <c r="F42" s="12"/>
      <c r="G42" s="12">
        <f>0.03208+0.00058</f>
        <v>0.032659999999999995</v>
      </c>
      <c r="H42" s="12"/>
      <c r="I42" s="12"/>
      <c r="J42" s="12"/>
      <c r="K42" s="12">
        <v>0.00375</v>
      </c>
      <c r="L42" s="12"/>
      <c r="M42" s="12"/>
      <c r="N42" s="12"/>
      <c r="O42" s="12"/>
      <c r="P42" s="124">
        <f t="shared" si="1"/>
        <v>0.03641</v>
      </c>
    </row>
    <row r="43" spans="1:16" ht="15">
      <c r="A43" s="74">
        <v>10</v>
      </c>
      <c r="B43" s="76" t="s">
        <v>39</v>
      </c>
      <c r="C43" s="76" t="s">
        <v>0</v>
      </c>
      <c r="D43" s="12"/>
      <c r="E43" s="12"/>
      <c r="F43" s="12">
        <v>0.01</v>
      </c>
      <c r="G43" s="12">
        <v>0.00234</v>
      </c>
      <c r="H43" s="12"/>
      <c r="I43" s="12"/>
      <c r="J43" s="12"/>
      <c r="K43" s="12"/>
      <c r="L43" s="12"/>
      <c r="M43" s="12">
        <v>0.01</v>
      </c>
      <c r="N43" s="12"/>
      <c r="O43" s="12"/>
      <c r="P43" s="124">
        <f t="shared" si="1"/>
        <v>0.02234</v>
      </c>
    </row>
    <row r="44" spans="1:16" ht="15">
      <c r="A44" s="74">
        <v>11</v>
      </c>
      <c r="B44" s="76" t="s">
        <v>42</v>
      </c>
      <c r="C44" s="76" t="s">
        <v>0</v>
      </c>
      <c r="D44" s="107">
        <v>0.00051</v>
      </c>
      <c r="E44" s="107"/>
      <c r="F44" s="107"/>
      <c r="G44" s="107">
        <f>0.00035+0.00029</f>
        <v>0.0006399999999999999</v>
      </c>
      <c r="H44" s="107"/>
      <c r="I44" s="107">
        <v>0.00015</v>
      </c>
      <c r="J44" s="107">
        <v>0.0005</v>
      </c>
      <c r="K44" s="107">
        <f>0.0003+0.00013</f>
        <v>0.00042999999999999994</v>
      </c>
      <c r="L44" s="107">
        <v>0.00054</v>
      </c>
      <c r="M44" s="107"/>
      <c r="N44" s="107"/>
      <c r="O44" s="107"/>
      <c r="P44" s="124">
        <f t="shared" si="1"/>
        <v>0.00277</v>
      </c>
    </row>
    <row r="45" spans="1:16" ht="15">
      <c r="A45" s="74">
        <v>12</v>
      </c>
      <c r="B45" s="76" t="s">
        <v>25</v>
      </c>
      <c r="C45" s="76" t="s">
        <v>0</v>
      </c>
      <c r="D45" s="12"/>
      <c r="E45" s="12"/>
      <c r="F45" s="12"/>
      <c r="G45" s="12">
        <f>0.00058+0.00117</f>
        <v>0.00175</v>
      </c>
      <c r="H45" s="12"/>
      <c r="I45" s="12">
        <v>0.0036</v>
      </c>
      <c r="J45" s="12">
        <v>0.005</v>
      </c>
      <c r="K45" s="12"/>
      <c r="L45" s="12"/>
      <c r="M45" s="12"/>
      <c r="N45" s="12"/>
      <c r="O45" s="12"/>
      <c r="P45" s="124">
        <f t="shared" si="1"/>
        <v>0.01035</v>
      </c>
    </row>
    <row r="46" spans="1:16" ht="15">
      <c r="A46" s="74">
        <v>13</v>
      </c>
      <c r="B46" s="76" t="s">
        <v>26</v>
      </c>
      <c r="C46" s="76" t="s">
        <v>0</v>
      </c>
      <c r="D46" s="12">
        <v>0.005</v>
      </c>
      <c r="E46" s="12"/>
      <c r="F46" s="12"/>
      <c r="G46" s="12">
        <v>0.0035</v>
      </c>
      <c r="H46" s="12"/>
      <c r="I46" s="12"/>
      <c r="J46" s="12"/>
      <c r="K46" s="12"/>
      <c r="L46" s="12">
        <f>0.0063+0.005</f>
        <v>0.011300000000000001</v>
      </c>
      <c r="M46" s="12"/>
      <c r="N46" s="12"/>
      <c r="O46" s="12"/>
      <c r="P46" s="124">
        <f t="shared" si="1"/>
        <v>0.0198</v>
      </c>
    </row>
    <row r="47" spans="1:16" ht="15">
      <c r="A47" s="74">
        <v>14</v>
      </c>
      <c r="B47" s="76" t="s">
        <v>44</v>
      </c>
      <c r="C47" s="76" t="s"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4">
        <f t="shared" si="1"/>
        <v>0</v>
      </c>
    </row>
    <row r="48" spans="1:16" ht="15">
      <c r="A48" s="74">
        <v>15</v>
      </c>
      <c r="B48" s="75" t="s">
        <v>130</v>
      </c>
      <c r="C48" s="76" t="s"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5">
        <f>P49+P50+P51+P52+P53</f>
        <v>0.07938</v>
      </c>
    </row>
    <row r="49" spans="1:16" ht="15">
      <c r="A49" s="23"/>
      <c r="B49" s="24" t="s">
        <v>207</v>
      </c>
      <c r="C49" s="25" t="s">
        <v>0</v>
      </c>
      <c r="D49" s="12">
        <v>0.05094</v>
      </c>
      <c r="E49" s="12"/>
      <c r="F49" s="12"/>
      <c r="G49" s="12"/>
      <c r="H49" s="12"/>
      <c r="I49" s="12"/>
      <c r="J49" s="12"/>
      <c r="K49" s="12"/>
      <c r="L49" s="12">
        <v>0.02844</v>
      </c>
      <c r="M49" s="12"/>
      <c r="N49" s="12"/>
      <c r="O49" s="12"/>
      <c r="P49" s="123">
        <f aca="true" t="shared" si="2" ref="P49:P58">SUM(D49:O49)*$P$3</f>
        <v>0.07938</v>
      </c>
    </row>
    <row r="50" spans="1:16" ht="15">
      <c r="A50" s="23"/>
      <c r="B50" s="24" t="s">
        <v>233</v>
      </c>
      <c r="C50" s="25" t="s">
        <v>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3">
        <f t="shared" si="2"/>
        <v>0</v>
      </c>
    </row>
    <row r="51" spans="1:16" ht="15">
      <c r="A51" s="23"/>
      <c r="B51" s="24" t="s">
        <v>216</v>
      </c>
      <c r="C51" s="25" t="s"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3">
        <f t="shared" si="2"/>
        <v>0</v>
      </c>
    </row>
    <row r="52" spans="1:16" ht="15">
      <c r="A52" s="23"/>
      <c r="B52" s="24" t="s">
        <v>208</v>
      </c>
      <c r="C52" s="25" t="s"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3">
        <f t="shared" si="2"/>
        <v>0</v>
      </c>
    </row>
    <row r="53" spans="1:16" ht="15">
      <c r="A53" s="23"/>
      <c r="B53" s="26" t="s">
        <v>29</v>
      </c>
      <c r="C53" s="25" t="s"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3">
        <f t="shared" si="2"/>
        <v>0</v>
      </c>
    </row>
    <row r="54" spans="1:16" ht="15">
      <c r="A54" s="74">
        <v>16</v>
      </c>
      <c r="B54" s="76" t="s">
        <v>131</v>
      </c>
      <c r="C54" s="76" t="s"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4">
        <f t="shared" si="2"/>
        <v>0</v>
      </c>
    </row>
    <row r="55" spans="1:16" ht="15">
      <c r="A55" s="74">
        <v>17</v>
      </c>
      <c r="B55" s="76" t="s">
        <v>132</v>
      </c>
      <c r="C55" s="76" t="s">
        <v>0</v>
      </c>
      <c r="D55" s="12"/>
      <c r="E55" s="12"/>
      <c r="F55" s="12"/>
      <c r="G55" s="12"/>
      <c r="H55" s="12"/>
      <c r="I55" s="12"/>
      <c r="J55" s="12">
        <v>0.01</v>
      </c>
      <c r="K55" s="12">
        <v>0.0125</v>
      </c>
      <c r="L55" s="12"/>
      <c r="M55" s="12"/>
      <c r="N55" s="12"/>
      <c r="O55" s="12"/>
      <c r="P55" s="124">
        <f t="shared" si="2"/>
        <v>0.0225</v>
      </c>
    </row>
    <row r="56" spans="1:16" ht="15">
      <c r="A56" s="74">
        <v>18</v>
      </c>
      <c r="B56" s="76" t="s">
        <v>49</v>
      </c>
      <c r="C56" s="76" t="s">
        <v>0</v>
      </c>
      <c r="D56" s="12"/>
      <c r="E56" s="12"/>
      <c r="F56" s="12">
        <v>0.001</v>
      </c>
      <c r="G56" s="12"/>
      <c r="H56" s="12"/>
      <c r="I56" s="12"/>
      <c r="J56" s="12"/>
      <c r="K56" s="12"/>
      <c r="L56" s="12"/>
      <c r="M56" s="12"/>
      <c r="N56" s="12"/>
      <c r="O56" s="12"/>
      <c r="P56" s="124">
        <f t="shared" si="2"/>
        <v>0.001</v>
      </c>
    </row>
    <row r="57" spans="1:16" ht="15">
      <c r="A57" s="74">
        <v>19</v>
      </c>
      <c r="B57" s="76" t="s">
        <v>10</v>
      </c>
      <c r="C57" s="76" t="s">
        <v>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4">
        <f t="shared" si="2"/>
        <v>0</v>
      </c>
    </row>
    <row r="58" spans="1:16" ht="15">
      <c r="A58" s="74">
        <v>20</v>
      </c>
      <c r="B58" s="76" t="s">
        <v>17</v>
      </c>
      <c r="C58" s="76" t="s"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4">
        <f t="shared" si="2"/>
        <v>0</v>
      </c>
    </row>
    <row r="59" spans="1:16" ht="15">
      <c r="A59" s="74">
        <v>21</v>
      </c>
      <c r="B59" s="79" t="s">
        <v>133</v>
      </c>
      <c r="C59" s="76" t="s"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5">
        <f>P60+P61+P62+P63+P64+P65</f>
        <v>0.158</v>
      </c>
    </row>
    <row r="60" spans="1:16" ht="15">
      <c r="A60" s="23"/>
      <c r="B60" s="24" t="s">
        <v>1</v>
      </c>
      <c r="C60" s="25" t="s"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>
        <v>0.15</v>
      </c>
      <c r="O60" s="12"/>
      <c r="P60" s="123">
        <f aca="true" t="shared" si="3" ref="P60:P65">SUM(D60:O60)*$P$3</f>
        <v>0.15</v>
      </c>
    </row>
    <row r="61" spans="1:16" ht="15">
      <c r="A61" s="23"/>
      <c r="B61" s="26" t="s">
        <v>3</v>
      </c>
      <c r="C61" s="25" t="s"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3">
        <f t="shared" si="3"/>
        <v>0</v>
      </c>
    </row>
    <row r="62" spans="1:16" ht="15">
      <c r="A62" s="23"/>
      <c r="B62" s="26" t="s">
        <v>206</v>
      </c>
      <c r="C62" s="25" t="s"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3">
        <f t="shared" si="3"/>
        <v>0</v>
      </c>
    </row>
    <row r="63" spans="1:16" ht="15">
      <c r="A63" s="23"/>
      <c r="B63" s="24" t="s">
        <v>21</v>
      </c>
      <c r="C63" s="25" t="s">
        <v>0</v>
      </c>
      <c r="D63" s="12"/>
      <c r="E63" s="12"/>
      <c r="F63" s="12">
        <v>0.008</v>
      </c>
      <c r="G63" s="12"/>
      <c r="H63" s="12"/>
      <c r="I63" s="12"/>
      <c r="J63" s="12"/>
      <c r="K63" s="12"/>
      <c r="L63" s="12"/>
      <c r="M63" s="12"/>
      <c r="N63" s="12"/>
      <c r="O63" s="12"/>
      <c r="P63" s="123">
        <f t="shared" si="3"/>
        <v>0.008</v>
      </c>
    </row>
    <row r="64" spans="1:16" ht="15">
      <c r="A64" s="23"/>
      <c r="B64" s="24" t="s">
        <v>51</v>
      </c>
      <c r="C64" s="25" t="s">
        <v>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3">
        <f t="shared" si="3"/>
        <v>0</v>
      </c>
    </row>
    <row r="65" spans="1:16" ht="15">
      <c r="A65" s="23"/>
      <c r="B65" s="28" t="s">
        <v>54</v>
      </c>
      <c r="C65" s="25" t="s"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3">
        <f t="shared" si="3"/>
        <v>0</v>
      </c>
    </row>
    <row r="66" spans="1:16" ht="15">
      <c r="A66" s="74">
        <v>22</v>
      </c>
      <c r="B66" s="79" t="s">
        <v>134</v>
      </c>
      <c r="C66" s="76" t="s"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5">
        <f>P67+P68+P69+P70+P71</f>
        <v>0.02</v>
      </c>
    </row>
    <row r="67" spans="1:16" ht="15">
      <c r="A67" s="23"/>
      <c r="B67" s="26" t="s">
        <v>2</v>
      </c>
      <c r="C67" s="25" t="s"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>
        <v>0.02</v>
      </c>
      <c r="N67" s="12"/>
      <c r="O67" s="12"/>
      <c r="P67" s="123">
        <f aca="true" t="shared" si="4" ref="P67:P72">SUM(D67:O67)*$P$3</f>
        <v>0.02</v>
      </c>
    </row>
    <row r="68" spans="1:16" ht="15">
      <c r="A68" s="23"/>
      <c r="B68" s="26" t="s">
        <v>9</v>
      </c>
      <c r="C68" s="25" t="s"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3">
        <f t="shared" si="4"/>
        <v>0</v>
      </c>
    </row>
    <row r="69" spans="1:16" ht="15">
      <c r="A69" s="23"/>
      <c r="B69" s="26" t="s">
        <v>61</v>
      </c>
      <c r="C69" s="25" t="s"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3">
        <f t="shared" si="4"/>
        <v>0</v>
      </c>
    </row>
    <row r="70" spans="1:16" ht="15">
      <c r="A70" s="23"/>
      <c r="B70" s="24" t="s">
        <v>50</v>
      </c>
      <c r="C70" s="25" t="s"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3">
        <f t="shared" si="4"/>
        <v>0</v>
      </c>
    </row>
    <row r="71" spans="1:16" ht="15">
      <c r="A71" s="23"/>
      <c r="B71" s="24" t="s">
        <v>15</v>
      </c>
      <c r="C71" s="25" t="s"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3">
        <f t="shared" si="4"/>
        <v>0</v>
      </c>
    </row>
    <row r="72" spans="1:16" ht="15">
      <c r="A72" s="74">
        <v>23</v>
      </c>
      <c r="B72" s="76" t="s">
        <v>12</v>
      </c>
      <c r="C72" s="76" t="s">
        <v>0</v>
      </c>
      <c r="D72" s="12"/>
      <c r="E72" s="12"/>
      <c r="F72" s="12"/>
      <c r="G72" s="12">
        <v>0.0353</v>
      </c>
      <c r="H72" s="12"/>
      <c r="I72" s="12"/>
      <c r="J72" s="12">
        <v>0.1</v>
      </c>
      <c r="K72" s="12"/>
      <c r="L72" s="12">
        <v>0.2052</v>
      </c>
      <c r="M72" s="12"/>
      <c r="N72" s="12"/>
      <c r="O72" s="12"/>
      <c r="P72" s="124">
        <f t="shared" si="4"/>
        <v>0.3405</v>
      </c>
    </row>
    <row r="73" spans="1:16" ht="15">
      <c r="A73" s="74">
        <v>24</v>
      </c>
      <c r="B73" s="79" t="s">
        <v>135</v>
      </c>
      <c r="C73" s="76" t="s"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5">
        <f>P74+P75+P76+P77+P78+P79+P80+P81+P82+P83</f>
        <v>0.12435000000000002</v>
      </c>
    </row>
    <row r="74" spans="1:16" ht="15">
      <c r="A74" s="23"/>
      <c r="B74" s="24" t="s">
        <v>11</v>
      </c>
      <c r="C74" s="25" t="s">
        <v>0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3">
        <f aca="true" t="shared" si="5" ref="P74:P83">SUM(D74:O74)*$P$3</f>
        <v>0</v>
      </c>
    </row>
    <row r="75" spans="1:16" ht="15">
      <c r="A75" s="23"/>
      <c r="B75" s="24" t="s">
        <v>22</v>
      </c>
      <c r="C75" s="25" t="s">
        <v>0</v>
      </c>
      <c r="D75" s="12"/>
      <c r="E75" s="12"/>
      <c r="F75" s="12"/>
      <c r="G75" s="12">
        <v>0.00905</v>
      </c>
      <c r="H75" s="12"/>
      <c r="I75" s="12">
        <v>0.009</v>
      </c>
      <c r="J75" s="12">
        <v>0.006</v>
      </c>
      <c r="K75" s="12">
        <v>0.005</v>
      </c>
      <c r="L75" s="12"/>
      <c r="M75" s="12"/>
      <c r="N75" s="12"/>
      <c r="O75" s="12"/>
      <c r="P75" s="123">
        <f t="shared" si="5"/>
        <v>0.029050000000000003</v>
      </c>
    </row>
    <row r="76" spans="1:16" ht="15">
      <c r="A76" s="23"/>
      <c r="B76" s="24" t="s">
        <v>30</v>
      </c>
      <c r="C76" s="25" t="s">
        <v>0</v>
      </c>
      <c r="D76" s="12"/>
      <c r="E76" s="12"/>
      <c r="F76" s="12"/>
      <c r="G76" s="12"/>
      <c r="H76" s="12"/>
      <c r="I76" s="12"/>
      <c r="J76" s="12">
        <v>0.0125</v>
      </c>
      <c r="K76" s="12"/>
      <c r="L76" s="12"/>
      <c r="M76" s="12"/>
      <c r="N76" s="12"/>
      <c r="O76" s="12"/>
      <c r="P76" s="123">
        <f t="shared" si="5"/>
        <v>0.0125</v>
      </c>
    </row>
    <row r="77" spans="1:16" ht="15">
      <c r="A77" s="23"/>
      <c r="B77" s="24" t="s">
        <v>40</v>
      </c>
      <c r="C77" s="25" t="s">
        <v>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3">
        <f t="shared" si="5"/>
        <v>0</v>
      </c>
    </row>
    <row r="78" spans="1:16" ht="15">
      <c r="A78" s="23"/>
      <c r="B78" s="24" t="s">
        <v>32</v>
      </c>
      <c r="C78" s="25" t="s">
        <v>0</v>
      </c>
      <c r="D78" s="12"/>
      <c r="E78" s="12"/>
      <c r="F78" s="12"/>
      <c r="G78" s="12"/>
      <c r="H78" s="12"/>
      <c r="I78" s="12">
        <v>0.0222</v>
      </c>
      <c r="J78" s="12"/>
      <c r="K78" s="12"/>
      <c r="L78" s="12"/>
      <c r="M78" s="12"/>
      <c r="N78" s="12"/>
      <c r="O78" s="12"/>
      <c r="P78" s="123">
        <f t="shared" si="5"/>
        <v>0.0222</v>
      </c>
    </row>
    <row r="79" spans="1:16" ht="15">
      <c r="A79" s="23"/>
      <c r="B79" s="32" t="s">
        <v>46</v>
      </c>
      <c r="C79" s="25" t="s">
        <v>0</v>
      </c>
      <c r="D79" s="12"/>
      <c r="E79" s="12"/>
      <c r="F79" s="12"/>
      <c r="G79" s="12"/>
      <c r="H79" s="12"/>
      <c r="I79" s="12">
        <v>0.0306</v>
      </c>
      <c r="J79" s="12"/>
      <c r="K79" s="12"/>
      <c r="L79" s="12"/>
      <c r="M79" s="12"/>
      <c r="N79" s="12"/>
      <c r="O79" s="12"/>
      <c r="P79" s="123">
        <f t="shared" si="5"/>
        <v>0.0306</v>
      </c>
    </row>
    <row r="80" spans="1:16" ht="15">
      <c r="A80" s="23"/>
      <c r="B80" s="26" t="s">
        <v>217</v>
      </c>
      <c r="C80" s="25" t="s">
        <v>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3">
        <f t="shared" si="5"/>
        <v>0</v>
      </c>
    </row>
    <row r="81" spans="1:16" ht="15">
      <c r="A81" s="23"/>
      <c r="B81" s="26" t="s">
        <v>86</v>
      </c>
      <c r="C81" s="25" t="s"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3">
        <f t="shared" si="5"/>
        <v>0</v>
      </c>
    </row>
    <row r="82" spans="1:16" ht="15">
      <c r="A82" s="23"/>
      <c r="B82" s="24" t="s">
        <v>33</v>
      </c>
      <c r="C82" s="25" t="s">
        <v>0</v>
      </c>
      <c r="D82" s="12"/>
      <c r="E82" s="12"/>
      <c r="F82" s="12"/>
      <c r="G82" s="12"/>
      <c r="H82" s="12"/>
      <c r="I82" s="12"/>
      <c r="J82" s="12">
        <v>0.025</v>
      </c>
      <c r="K82" s="12"/>
      <c r="L82" s="12"/>
      <c r="M82" s="12"/>
      <c r="N82" s="12"/>
      <c r="O82" s="12"/>
      <c r="P82" s="123">
        <f t="shared" si="5"/>
        <v>0.025</v>
      </c>
    </row>
    <row r="83" spans="1:16" ht="15">
      <c r="A83" s="23"/>
      <c r="B83" s="24" t="s">
        <v>45</v>
      </c>
      <c r="C83" s="25" t="s">
        <v>0</v>
      </c>
      <c r="D83" s="12"/>
      <c r="E83" s="12"/>
      <c r="F83" s="12"/>
      <c r="G83" s="12"/>
      <c r="H83" s="12"/>
      <c r="I83" s="12"/>
      <c r="J83" s="12"/>
      <c r="K83" s="12">
        <v>0.005</v>
      </c>
      <c r="L83" s="12"/>
      <c r="M83" s="12"/>
      <c r="N83" s="12"/>
      <c r="O83" s="12"/>
      <c r="P83" s="123">
        <f t="shared" si="5"/>
        <v>0.005</v>
      </c>
    </row>
    <row r="84" spans="1:16" ht="15">
      <c r="A84" s="80">
        <v>25</v>
      </c>
      <c r="B84" s="81" t="s">
        <v>141</v>
      </c>
      <c r="C84" s="76" t="s"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5">
        <f>P85+P86+P87+P88</f>
        <v>0</v>
      </c>
    </row>
    <row r="85" spans="1:16" ht="15">
      <c r="A85" s="34"/>
      <c r="B85" s="32" t="s">
        <v>142</v>
      </c>
      <c r="C85" s="25" t="s"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3">
        <f>SUM(D85:O85)*$P$3</f>
        <v>0</v>
      </c>
    </row>
    <row r="86" spans="1:16" ht="15">
      <c r="A86" s="34"/>
      <c r="B86" s="32" t="s">
        <v>212</v>
      </c>
      <c r="C86" s="25" t="s"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3">
        <f>SUM(D86:O86)*$P$3</f>
        <v>0</v>
      </c>
    </row>
    <row r="87" spans="1:16" ht="15">
      <c r="A87" s="23"/>
      <c r="B87" s="24" t="s">
        <v>204</v>
      </c>
      <c r="C87" s="25" t="s"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3">
        <f>SUM(D87:O87)*$P$3</f>
        <v>0</v>
      </c>
    </row>
    <row r="88" spans="1:16" ht="15">
      <c r="A88" s="35"/>
      <c r="B88" s="36" t="s">
        <v>57</v>
      </c>
      <c r="C88" s="25" t="s"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3">
        <f>SUM(D88:O88)*$P$3</f>
        <v>0</v>
      </c>
    </row>
    <row r="89" spans="1:16" ht="15">
      <c r="A89" s="80">
        <v>26</v>
      </c>
      <c r="B89" s="81" t="s">
        <v>144</v>
      </c>
      <c r="C89" s="76" t="s">
        <v>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5">
        <f>P90+P91</f>
        <v>0.2</v>
      </c>
    </row>
    <row r="90" spans="1:16" ht="15">
      <c r="A90" s="23"/>
      <c r="B90" s="26" t="s">
        <v>41</v>
      </c>
      <c r="C90" s="25" t="s">
        <v>0</v>
      </c>
      <c r="D90" s="12"/>
      <c r="E90" s="12"/>
      <c r="F90" s="12"/>
      <c r="G90" s="12"/>
      <c r="H90" s="12">
        <v>0.2</v>
      </c>
      <c r="I90" s="12"/>
      <c r="J90" s="12"/>
      <c r="K90" s="12"/>
      <c r="L90" s="12"/>
      <c r="M90" s="12"/>
      <c r="N90" s="12"/>
      <c r="O90" s="12"/>
      <c r="P90" s="123">
        <f>SUM(D90:O90)*$P$3</f>
        <v>0.2</v>
      </c>
    </row>
    <row r="91" spans="1:16" ht="15">
      <c r="A91" s="23"/>
      <c r="B91" s="26" t="s">
        <v>75</v>
      </c>
      <c r="C91" s="25" t="s">
        <v>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3">
        <f>SUM(D91:O91)*$P$3</f>
        <v>0</v>
      </c>
    </row>
    <row r="92" spans="1:16" ht="15">
      <c r="A92" s="74">
        <v>27</v>
      </c>
      <c r="B92" s="83" t="s">
        <v>95</v>
      </c>
      <c r="C92" s="76" t="s">
        <v>0</v>
      </c>
      <c r="D92" s="12"/>
      <c r="E92" s="12"/>
      <c r="F92" s="12"/>
      <c r="G92" s="12">
        <v>0.00105</v>
      </c>
      <c r="H92" s="12"/>
      <c r="I92" s="12"/>
      <c r="J92" s="12"/>
      <c r="K92" s="12"/>
      <c r="L92" s="12"/>
      <c r="M92" s="12"/>
      <c r="N92" s="12"/>
      <c r="O92" s="12"/>
      <c r="P92" s="124">
        <f>SUM(D92:O92)*$P$3</f>
        <v>0.00105</v>
      </c>
    </row>
    <row r="93" spans="1:16" ht="15">
      <c r="A93" s="74">
        <v>28</v>
      </c>
      <c r="B93" s="83" t="s">
        <v>306</v>
      </c>
      <c r="C93" s="76" t="s">
        <v>210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4">
        <f>SUM(D93:O93)*$P$3</f>
        <v>0</v>
      </c>
    </row>
    <row r="94" spans="1:16" ht="15">
      <c r="A94" s="74">
        <v>29</v>
      </c>
      <c r="B94" s="76" t="s">
        <v>52</v>
      </c>
      <c r="C94" s="76" t="s">
        <v>0</v>
      </c>
      <c r="D94" s="12">
        <v>0.15623</v>
      </c>
      <c r="E94" s="12"/>
      <c r="F94" s="12"/>
      <c r="G94" s="12">
        <f>0.00408+0.00058</f>
        <v>0.00466</v>
      </c>
      <c r="H94" s="12"/>
      <c r="I94" s="12"/>
      <c r="J94" s="12"/>
      <c r="K94" s="12"/>
      <c r="L94" s="12"/>
      <c r="M94" s="12"/>
      <c r="N94" s="12"/>
      <c r="O94" s="12"/>
      <c r="P94" s="124">
        <f>SUM(D94:O94)*$P$3</f>
        <v>0.16089</v>
      </c>
    </row>
    <row r="95" ht="15">
      <c r="P95" s="126">
        <v>0.046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I1:O1"/>
    <mergeCell ref="D1:G1"/>
  </mergeCells>
  <printOptions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3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O95"/>
  <sheetViews>
    <sheetView zoomScalePageLayoutView="0" workbookViewId="0" topLeftCell="A1">
      <pane xSplit="3" ySplit="4" topLeftCell="D7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R78" sqref="R78"/>
    </sheetView>
  </sheetViews>
  <sheetFormatPr defaultColWidth="9.140625" defaultRowHeight="15"/>
  <cols>
    <col min="1" max="1" width="3.57421875" style="37" customWidth="1"/>
    <col min="2" max="2" width="27.7109375" style="37" customWidth="1"/>
    <col min="3" max="3" width="3.28125" style="37" customWidth="1"/>
    <col min="4" max="4" width="8.140625" style="4" bestFit="1" customWidth="1"/>
    <col min="5" max="5" width="7.28125" style="4" bestFit="1" customWidth="1"/>
    <col min="6" max="6" width="6.28125" style="4" bestFit="1" customWidth="1"/>
    <col min="7" max="7" width="9.7109375" style="4" bestFit="1" customWidth="1"/>
    <col min="8" max="9" width="15.57421875" style="4" bestFit="1" customWidth="1"/>
    <col min="10" max="10" width="11.28125" style="4" bestFit="1" customWidth="1"/>
    <col min="11" max="11" width="19.7109375" style="4" bestFit="1" customWidth="1"/>
    <col min="12" max="12" width="14.421875" style="4" bestFit="1" customWidth="1"/>
    <col min="13" max="13" width="15.140625" style="4" bestFit="1" customWidth="1"/>
    <col min="14" max="14" width="13.28125" style="4" bestFit="1" customWidth="1"/>
    <col min="15" max="15" width="15.28125" style="127" bestFit="1" customWidth="1"/>
  </cols>
  <sheetData>
    <row r="1" spans="1:15" ht="51.75" customHeight="1">
      <c r="A1" s="14"/>
      <c r="B1" s="128" t="s">
        <v>148</v>
      </c>
      <c r="C1" s="16"/>
      <c r="D1" s="144" t="s">
        <v>227</v>
      </c>
      <c r="E1" s="144"/>
      <c r="F1" s="144"/>
      <c r="G1" s="144"/>
      <c r="H1" s="144"/>
      <c r="I1" s="135" t="s">
        <v>271</v>
      </c>
      <c r="J1" s="141" t="s">
        <v>228</v>
      </c>
      <c r="K1" s="142"/>
      <c r="L1" s="142"/>
      <c r="M1" s="142"/>
      <c r="N1" s="143"/>
      <c r="O1" s="129" t="s">
        <v>149</v>
      </c>
    </row>
    <row r="2" spans="1:15" s="2" customFormat="1" ht="69.75" customHeight="1">
      <c r="A2" s="17"/>
      <c r="B2" s="109" t="s">
        <v>100</v>
      </c>
      <c r="C2" s="18"/>
      <c r="D2" s="131" t="s">
        <v>234</v>
      </c>
      <c r="E2" s="131" t="s">
        <v>233</v>
      </c>
      <c r="F2" s="131" t="s">
        <v>235</v>
      </c>
      <c r="G2" s="131" t="s">
        <v>262</v>
      </c>
      <c r="H2" s="131" t="s">
        <v>295</v>
      </c>
      <c r="I2" s="131" t="s">
        <v>59</v>
      </c>
      <c r="J2" s="131" t="s">
        <v>281</v>
      </c>
      <c r="K2" s="131" t="s">
        <v>246</v>
      </c>
      <c r="L2" s="131" t="s">
        <v>256</v>
      </c>
      <c r="M2" s="131" t="s">
        <v>248</v>
      </c>
      <c r="N2" s="131" t="s">
        <v>232</v>
      </c>
      <c r="O2" s="119" t="s">
        <v>226</v>
      </c>
    </row>
    <row r="3" spans="1:15" ht="23.25" customHeight="1">
      <c r="A3" s="19"/>
      <c r="B3" s="20" t="s">
        <v>68</v>
      </c>
      <c r="C3" s="21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10" t="s">
        <v>214</v>
      </c>
    </row>
    <row r="4" spans="1:15" s="106" customFormat="1" ht="15.75">
      <c r="A4" s="19"/>
      <c r="B4" s="20" t="s">
        <v>69</v>
      </c>
      <c r="C4" s="22"/>
      <c r="D4" s="130" t="s">
        <v>76</v>
      </c>
      <c r="E4" s="130" t="s">
        <v>77</v>
      </c>
      <c r="F4" s="130" t="s">
        <v>238</v>
      </c>
      <c r="G4" s="130" t="s">
        <v>77</v>
      </c>
      <c r="H4" s="130" t="s">
        <v>273</v>
      </c>
      <c r="I4" s="130" t="s">
        <v>77</v>
      </c>
      <c r="J4" s="130" t="s">
        <v>80</v>
      </c>
      <c r="K4" s="130" t="s">
        <v>296</v>
      </c>
      <c r="L4" s="130" t="s">
        <v>257</v>
      </c>
      <c r="M4" s="130" t="s">
        <v>77</v>
      </c>
      <c r="N4" s="130" t="s">
        <v>241</v>
      </c>
      <c r="O4" s="120"/>
    </row>
    <row r="5" spans="1:15" ht="15">
      <c r="A5" s="19"/>
      <c r="B5" s="20"/>
      <c r="C5" s="22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121"/>
    </row>
    <row r="6" spans="1:15" ht="15">
      <c r="A6" s="74">
        <v>1</v>
      </c>
      <c r="B6" s="75" t="s">
        <v>48</v>
      </c>
      <c r="C6" s="76" t="s">
        <v>0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122">
        <f>O7+O8+O9</f>
        <v>0.06</v>
      </c>
    </row>
    <row r="7" spans="1:15" ht="15">
      <c r="A7" s="23"/>
      <c r="B7" s="24" t="s">
        <v>4</v>
      </c>
      <c r="C7" s="25" t="s">
        <v>0</v>
      </c>
      <c r="D7" s="64"/>
      <c r="E7" s="64"/>
      <c r="F7" s="132">
        <v>0.03</v>
      </c>
      <c r="G7" s="132"/>
      <c r="H7" s="64"/>
      <c r="I7" s="12"/>
      <c r="J7" s="64"/>
      <c r="K7" s="64"/>
      <c r="L7" s="64"/>
      <c r="M7" s="64"/>
      <c r="N7" s="64"/>
      <c r="O7" s="123">
        <f>SUM(D7:N7)*$O$3</f>
        <v>0.03</v>
      </c>
    </row>
    <row r="8" spans="1:15" ht="15">
      <c r="A8" s="23"/>
      <c r="B8" s="26" t="s">
        <v>48</v>
      </c>
      <c r="C8" s="25" t="s"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>
        <v>0.03</v>
      </c>
      <c r="O8" s="123">
        <f>SUM(D8:N8)*$O$3</f>
        <v>0.03</v>
      </c>
    </row>
    <row r="9" spans="1:15" ht="15">
      <c r="A9" s="23"/>
      <c r="B9" s="24" t="s">
        <v>43</v>
      </c>
      <c r="C9" s="25" t="s"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3">
        <f>SUM(D9:N9)*$O$3</f>
        <v>0</v>
      </c>
    </row>
    <row r="10" spans="1:15" ht="15">
      <c r="A10" s="74">
        <v>2</v>
      </c>
      <c r="B10" s="76" t="s">
        <v>111</v>
      </c>
      <c r="C10" s="76" t="s"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0.03</v>
      </c>
      <c r="O10" s="124">
        <f>SUM(D10:N10)*$O$3</f>
        <v>0.03</v>
      </c>
    </row>
    <row r="11" spans="1:15" ht="15">
      <c r="A11" s="74">
        <v>3</v>
      </c>
      <c r="B11" s="75" t="s">
        <v>215</v>
      </c>
      <c r="C11" s="76" t="s">
        <v>0</v>
      </c>
      <c r="D11" s="12"/>
      <c r="E11" s="12"/>
      <c r="F11" s="12"/>
      <c r="G11" s="12"/>
      <c r="H11" s="12"/>
      <c r="I11" s="12"/>
      <c r="J11" s="12"/>
      <c r="K11" s="12">
        <v>0.02</v>
      </c>
      <c r="L11" s="12"/>
      <c r="M11" s="12"/>
      <c r="N11" s="12"/>
      <c r="O11" s="124">
        <f>SUM(D11:N11)*$O$3</f>
        <v>0.02</v>
      </c>
    </row>
    <row r="12" spans="1:15" ht="15">
      <c r="A12" s="74">
        <v>4</v>
      </c>
      <c r="B12" s="75" t="s">
        <v>123</v>
      </c>
      <c r="C12" s="76" t="s">
        <v>0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125">
        <f>O13</f>
        <v>0.11220000000000001</v>
      </c>
    </row>
    <row r="13" spans="1:15" ht="15">
      <c r="A13" s="23"/>
      <c r="B13" s="26" t="s">
        <v>209</v>
      </c>
      <c r="C13" s="25" t="s">
        <v>0</v>
      </c>
      <c r="D13" s="12"/>
      <c r="E13" s="12"/>
      <c r="F13" s="12"/>
      <c r="G13" s="12"/>
      <c r="H13" s="12"/>
      <c r="I13" s="12"/>
      <c r="J13" s="12"/>
      <c r="K13" s="12">
        <v>0.0244</v>
      </c>
      <c r="L13" s="12">
        <v>0.0878</v>
      </c>
      <c r="M13" s="12"/>
      <c r="N13" s="12"/>
      <c r="O13" s="123">
        <f aca="true" t="shared" si="0" ref="O13:O18">SUM(D13:N13)*$O$3</f>
        <v>0.11220000000000001</v>
      </c>
    </row>
    <row r="14" spans="1:15" s="3" customFormat="1" ht="15">
      <c r="A14" s="30"/>
      <c r="B14" s="24" t="s">
        <v>218</v>
      </c>
      <c r="C14" s="25" t="s">
        <v>210</v>
      </c>
      <c r="D14" s="12"/>
      <c r="E14" s="12"/>
      <c r="F14" s="12"/>
      <c r="G14" s="12"/>
      <c r="H14" s="12"/>
      <c r="I14" s="13"/>
      <c r="J14" s="12"/>
      <c r="K14" s="12"/>
      <c r="L14" s="12"/>
      <c r="M14" s="12"/>
      <c r="N14" s="12"/>
      <c r="O14" s="123">
        <f t="shared" si="0"/>
        <v>0</v>
      </c>
    </row>
    <row r="15" spans="1:15" s="3" customFormat="1" ht="15">
      <c r="A15" s="30"/>
      <c r="B15" s="24" t="s">
        <v>224</v>
      </c>
      <c r="C15" s="25" t="s">
        <v>210</v>
      </c>
      <c r="D15" s="12"/>
      <c r="E15" s="12"/>
      <c r="F15" s="12"/>
      <c r="G15" s="12"/>
      <c r="H15" s="12"/>
      <c r="I15" s="13"/>
      <c r="J15" s="12"/>
      <c r="K15" s="12"/>
      <c r="L15" s="12"/>
      <c r="M15" s="12"/>
      <c r="N15" s="12"/>
      <c r="O15" s="123">
        <f t="shared" si="0"/>
        <v>0</v>
      </c>
    </row>
    <row r="16" spans="1:15" ht="15">
      <c r="A16" s="23"/>
      <c r="B16" s="24" t="s">
        <v>225</v>
      </c>
      <c r="C16" s="25" t="s">
        <v>210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3">
        <f t="shared" si="0"/>
        <v>0</v>
      </c>
    </row>
    <row r="17" spans="1:15" ht="15">
      <c r="A17" s="23"/>
      <c r="B17" s="24" t="s">
        <v>221</v>
      </c>
      <c r="C17" s="25" t="s">
        <v>210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3">
        <f t="shared" si="0"/>
        <v>0</v>
      </c>
    </row>
    <row r="18" spans="1:15" ht="15">
      <c r="A18" s="23"/>
      <c r="B18" s="24" t="s">
        <v>223</v>
      </c>
      <c r="C18" s="25" t="s">
        <v>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3">
        <f t="shared" si="0"/>
        <v>0</v>
      </c>
    </row>
    <row r="19" spans="1:15" ht="15">
      <c r="A19" s="74">
        <v>5</v>
      </c>
      <c r="B19" s="76" t="s">
        <v>126</v>
      </c>
      <c r="C19" s="76" t="s"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5">
        <f>O20+O23+O21</f>
        <v>0</v>
      </c>
    </row>
    <row r="20" spans="1:15" ht="15">
      <c r="A20" s="23"/>
      <c r="B20" s="26" t="s">
        <v>19</v>
      </c>
      <c r="C20" s="25" t="s"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3">
        <f>SUM(D20:N20)*$O$3</f>
        <v>0</v>
      </c>
    </row>
    <row r="21" spans="1:15" ht="15">
      <c r="A21" s="23"/>
      <c r="B21" s="26" t="s">
        <v>242</v>
      </c>
      <c r="C21" s="25" t="s"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3">
        <f>SUM(D21:N21)*$O$3</f>
        <v>0</v>
      </c>
    </row>
    <row r="22" spans="1:15" ht="15">
      <c r="A22" s="23"/>
      <c r="B22" s="26" t="s">
        <v>219</v>
      </c>
      <c r="C22" s="25" t="s">
        <v>220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3">
        <f>SUM(D22:N22)*$O$3</f>
        <v>0</v>
      </c>
    </row>
    <row r="23" spans="1:15" ht="15">
      <c r="A23" s="30"/>
      <c r="B23" s="24" t="s">
        <v>20</v>
      </c>
      <c r="C23" s="25" t="s"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3">
        <f>SUM(D23:N23)*$O$3</f>
        <v>0</v>
      </c>
    </row>
    <row r="24" spans="1:15" ht="15">
      <c r="A24" s="74">
        <v>6</v>
      </c>
      <c r="B24" s="75" t="s">
        <v>127</v>
      </c>
      <c r="C24" s="76" t="s"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5">
        <f>O26</f>
        <v>0</v>
      </c>
    </row>
    <row r="25" spans="1:15" ht="15">
      <c r="A25" s="23"/>
      <c r="B25" s="26" t="s">
        <v>222</v>
      </c>
      <c r="C25" s="25" t="s">
        <v>210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3">
        <f>SUM(D25:N25)*$O$3</f>
        <v>0</v>
      </c>
    </row>
    <row r="26" spans="1:15" ht="15">
      <c r="A26" s="23"/>
      <c r="B26" s="26" t="s">
        <v>27</v>
      </c>
      <c r="C26" s="25" t="s"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3">
        <f>SUM(D26:N26)*$O$3</f>
        <v>0</v>
      </c>
    </row>
    <row r="27" spans="1:15" ht="15">
      <c r="A27" s="23"/>
      <c r="B27" s="26" t="s">
        <v>211</v>
      </c>
      <c r="C27" s="25" t="s">
        <v>210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3">
        <f>SUM(D27:N27)*$O$3</f>
        <v>0</v>
      </c>
    </row>
    <row r="28" spans="1:15" ht="15">
      <c r="A28" s="74">
        <v>7</v>
      </c>
      <c r="B28" s="75" t="s">
        <v>23</v>
      </c>
      <c r="C28" s="76" t="s">
        <v>0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125">
        <f>O29+O30</f>
        <v>0.0092</v>
      </c>
    </row>
    <row r="29" spans="1:15" ht="15">
      <c r="A29" s="23"/>
      <c r="B29" s="24" t="s">
        <v>213</v>
      </c>
      <c r="C29" s="25" t="s">
        <v>0</v>
      </c>
      <c r="D29" s="12"/>
      <c r="E29" s="12"/>
      <c r="F29" s="12"/>
      <c r="G29" s="12"/>
      <c r="H29" s="12"/>
      <c r="I29" s="12"/>
      <c r="J29" s="12"/>
      <c r="K29" s="12">
        <v>0.0092</v>
      </c>
      <c r="L29" s="12"/>
      <c r="M29" s="12"/>
      <c r="N29" s="12"/>
      <c r="O29" s="123">
        <f>SUM(D29:N29)*$O$3</f>
        <v>0.0092</v>
      </c>
    </row>
    <row r="30" spans="1:15" ht="15">
      <c r="A30" s="23"/>
      <c r="B30" s="28" t="s">
        <v>128</v>
      </c>
      <c r="C30" s="25" t="s"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3">
        <f>SUM(D30:N30)*$O$3</f>
        <v>0</v>
      </c>
    </row>
    <row r="31" spans="1:15" ht="15">
      <c r="A31" s="74">
        <v>8</v>
      </c>
      <c r="B31" s="79" t="s">
        <v>129</v>
      </c>
      <c r="C31" s="76" t="s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5">
        <f>O32+O33+O34+O35+O36+O37+O38+O39+O40+O41</f>
        <v>0.0886</v>
      </c>
    </row>
    <row r="32" spans="1:15" ht="15">
      <c r="A32" s="23"/>
      <c r="B32" s="26" t="s">
        <v>5</v>
      </c>
      <c r="C32" s="25" t="s">
        <v>0</v>
      </c>
      <c r="D32" s="12"/>
      <c r="E32" s="12"/>
      <c r="F32" s="12"/>
      <c r="G32" s="12"/>
      <c r="H32" s="12">
        <v>0.0308</v>
      </c>
      <c r="I32" s="12"/>
      <c r="J32" s="12"/>
      <c r="K32" s="12"/>
      <c r="L32" s="12"/>
      <c r="M32" s="12"/>
      <c r="N32" s="12"/>
      <c r="O32" s="123">
        <f aca="true" t="shared" si="1" ref="O32:O47">SUM(D32:N32)*$O$3</f>
        <v>0.0308</v>
      </c>
    </row>
    <row r="33" spans="1:15" ht="15">
      <c r="A33" s="23"/>
      <c r="B33" s="26" t="s">
        <v>58</v>
      </c>
      <c r="C33" s="25" t="s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3">
        <f t="shared" si="1"/>
        <v>0</v>
      </c>
    </row>
    <row r="34" spans="1:15" ht="15">
      <c r="A34" s="23"/>
      <c r="B34" s="26" t="s">
        <v>8</v>
      </c>
      <c r="C34" s="25" t="s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3">
        <f t="shared" si="1"/>
        <v>0</v>
      </c>
    </row>
    <row r="35" spans="1:15" ht="15">
      <c r="A35" s="23"/>
      <c r="B35" s="24" t="s">
        <v>18</v>
      </c>
      <c r="C35" s="25" t="s"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3">
        <f t="shared" si="1"/>
        <v>0</v>
      </c>
    </row>
    <row r="36" spans="1:15" ht="15">
      <c r="A36" s="23"/>
      <c r="B36" s="24" t="s">
        <v>24</v>
      </c>
      <c r="C36" s="25" t="s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3">
        <f t="shared" si="1"/>
        <v>0</v>
      </c>
    </row>
    <row r="37" spans="1:15" ht="15">
      <c r="A37" s="23"/>
      <c r="B37" s="24" t="s">
        <v>34</v>
      </c>
      <c r="C37" s="25" t="s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3">
        <f t="shared" si="1"/>
        <v>0</v>
      </c>
    </row>
    <row r="38" spans="1:15" ht="15">
      <c r="A38" s="23"/>
      <c r="B38" s="24" t="s">
        <v>36</v>
      </c>
      <c r="C38" s="25" t="s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3">
        <f t="shared" si="1"/>
        <v>0</v>
      </c>
    </row>
    <row r="39" spans="1:15" ht="15">
      <c r="A39" s="23"/>
      <c r="B39" s="24" t="s">
        <v>37</v>
      </c>
      <c r="C39" s="25" t="s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3">
        <f t="shared" si="1"/>
        <v>0</v>
      </c>
    </row>
    <row r="40" spans="1:15" ht="15">
      <c r="A40" s="23"/>
      <c r="B40" s="26" t="s">
        <v>38</v>
      </c>
      <c r="C40" s="25" t="s">
        <v>0</v>
      </c>
      <c r="D40" s="12"/>
      <c r="E40" s="12"/>
      <c r="F40" s="12"/>
      <c r="G40" s="12"/>
      <c r="H40" s="12"/>
      <c r="I40" s="12"/>
      <c r="J40" s="12"/>
      <c r="K40" s="12"/>
      <c r="L40" s="12">
        <v>0.0578</v>
      </c>
      <c r="M40" s="12"/>
      <c r="N40" s="12"/>
      <c r="O40" s="123">
        <f t="shared" si="1"/>
        <v>0.0578</v>
      </c>
    </row>
    <row r="41" spans="1:15" ht="15">
      <c r="A41" s="23"/>
      <c r="B41" s="26" t="s">
        <v>205</v>
      </c>
      <c r="C41" s="25" t="s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3">
        <f t="shared" si="1"/>
        <v>0</v>
      </c>
    </row>
    <row r="42" spans="1:15" ht="15">
      <c r="A42" s="74">
        <v>9</v>
      </c>
      <c r="B42" s="76" t="s">
        <v>31</v>
      </c>
      <c r="C42" s="76" t="s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4">
        <f t="shared" si="1"/>
        <v>0</v>
      </c>
    </row>
    <row r="43" spans="1:15" ht="15">
      <c r="A43" s="74">
        <v>10</v>
      </c>
      <c r="B43" s="76" t="s">
        <v>39</v>
      </c>
      <c r="C43" s="76" t="s">
        <v>0</v>
      </c>
      <c r="D43" s="12"/>
      <c r="E43" s="12"/>
      <c r="F43" s="12"/>
      <c r="G43" s="12">
        <v>0.008</v>
      </c>
      <c r="H43" s="12">
        <v>0.005</v>
      </c>
      <c r="I43" s="12"/>
      <c r="J43" s="12"/>
      <c r="K43" s="12"/>
      <c r="L43" s="12"/>
      <c r="M43" s="12">
        <v>0.01</v>
      </c>
      <c r="N43" s="12"/>
      <c r="O43" s="124">
        <f t="shared" si="1"/>
        <v>0.023</v>
      </c>
    </row>
    <row r="44" spans="1:15" ht="15">
      <c r="A44" s="74">
        <v>11</v>
      </c>
      <c r="B44" s="76" t="s">
        <v>42</v>
      </c>
      <c r="C44" s="76" t="s">
        <v>0</v>
      </c>
      <c r="D44" s="107"/>
      <c r="E44" s="107"/>
      <c r="F44" s="107"/>
      <c r="G44" s="107"/>
      <c r="H44" s="107">
        <v>0.0003</v>
      </c>
      <c r="I44" s="107"/>
      <c r="J44" s="107"/>
      <c r="K44" s="107">
        <f>0.00081+0.0001</f>
        <v>0.00091</v>
      </c>
      <c r="L44" s="107">
        <v>0.0005</v>
      </c>
      <c r="M44" s="107"/>
      <c r="N44" s="107"/>
      <c r="O44" s="124">
        <f t="shared" si="1"/>
        <v>0.00171</v>
      </c>
    </row>
    <row r="45" spans="1:15" ht="15">
      <c r="A45" s="74">
        <v>12</v>
      </c>
      <c r="B45" s="76" t="s">
        <v>25</v>
      </c>
      <c r="C45" s="76" t="s">
        <v>0</v>
      </c>
      <c r="D45" s="12"/>
      <c r="E45" s="12"/>
      <c r="F45" s="12"/>
      <c r="G45" s="12"/>
      <c r="H45" s="12"/>
      <c r="I45" s="12"/>
      <c r="J45" s="12"/>
      <c r="K45" s="12">
        <v>0.0023</v>
      </c>
      <c r="L45" s="12">
        <v>0.0085</v>
      </c>
      <c r="M45" s="12"/>
      <c r="N45" s="12"/>
      <c r="O45" s="124">
        <f t="shared" si="1"/>
        <v>0.0108</v>
      </c>
    </row>
    <row r="46" spans="1:15" ht="15">
      <c r="A46" s="74">
        <v>13</v>
      </c>
      <c r="B46" s="76" t="s">
        <v>26</v>
      </c>
      <c r="C46" s="76" t="s">
        <v>0</v>
      </c>
      <c r="D46" s="12"/>
      <c r="E46" s="12"/>
      <c r="F46" s="12"/>
      <c r="G46" s="12"/>
      <c r="H46" s="12">
        <v>0.005</v>
      </c>
      <c r="I46" s="12"/>
      <c r="J46" s="12"/>
      <c r="K46" s="12"/>
      <c r="L46" s="12"/>
      <c r="M46" s="12"/>
      <c r="N46" s="12"/>
      <c r="O46" s="124">
        <f t="shared" si="1"/>
        <v>0.005</v>
      </c>
    </row>
    <row r="47" spans="1:15" ht="15">
      <c r="A47" s="74">
        <v>14</v>
      </c>
      <c r="B47" s="76" t="s">
        <v>44</v>
      </c>
      <c r="C47" s="76" t="s"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4">
        <f t="shared" si="1"/>
        <v>0</v>
      </c>
    </row>
    <row r="48" spans="1:15" ht="15">
      <c r="A48" s="74">
        <v>15</v>
      </c>
      <c r="B48" s="75" t="s">
        <v>130</v>
      </c>
      <c r="C48" s="76" t="s"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5">
        <f>O49+O50+O51+O52+O53</f>
        <v>0.41800000000000004</v>
      </c>
    </row>
    <row r="49" spans="1:15" ht="15">
      <c r="A49" s="23"/>
      <c r="B49" s="24" t="s">
        <v>207</v>
      </c>
      <c r="C49" s="25" t="s">
        <v>0</v>
      </c>
      <c r="D49" s="12"/>
      <c r="E49" s="12"/>
      <c r="F49" s="12"/>
      <c r="G49" s="12">
        <v>0.1</v>
      </c>
      <c r="H49" s="12">
        <v>0.118</v>
      </c>
      <c r="I49" s="12"/>
      <c r="J49" s="12"/>
      <c r="K49" s="12"/>
      <c r="L49" s="12"/>
      <c r="M49" s="12"/>
      <c r="N49" s="12"/>
      <c r="O49" s="123">
        <f aca="true" t="shared" si="2" ref="O49:O58">SUM(D49:N49)*$O$3</f>
        <v>0.218</v>
      </c>
    </row>
    <row r="50" spans="1:15" ht="15">
      <c r="A50" s="23"/>
      <c r="B50" s="24" t="s">
        <v>233</v>
      </c>
      <c r="C50" s="25" t="s">
        <v>0</v>
      </c>
      <c r="D50" s="12"/>
      <c r="E50" s="12">
        <v>0.2</v>
      </c>
      <c r="F50" s="12"/>
      <c r="G50" s="12"/>
      <c r="H50" s="12"/>
      <c r="I50" s="12"/>
      <c r="J50" s="12"/>
      <c r="K50" s="12"/>
      <c r="L50" s="12"/>
      <c r="M50" s="12"/>
      <c r="N50" s="12"/>
      <c r="O50" s="123">
        <f t="shared" si="2"/>
        <v>0.2</v>
      </c>
    </row>
    <row r="51" spans="1:15" ht="15">
      <c r="A51" s="23"/>
      <c r="B51" s="24" t="s">
        <v>258</v>
      </c>
      <c r="C51" s="25" t="s"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3">
        <f t="shared" si="2"/>
        <v>0</v>
      </c>
    </row>
    <row r="52" spans="1:15" ht="15">
      <c r="A52" s="23"/>
      <c r="B52" s="24" t="s">
        <v>208</v>
      </c>
      <c r="C52" s="25" t="s"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3">
        <f t="shared" si="2"/>
        <v>0</v>
      </c>
    </row>
    <row r="53" spans="1:15" ht="15">
      <c r="A53" s="23"/>
      <c r="B53" s="26" t="s">
        <v>29</v>
      </c>
      <c r="C53" s="25" t="s"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3">
        <f t="shared" si="2"/>
        <v>0</v>
      </c>
    </row>
    <row r="54" spans="1:15" ht="15">
      <c r="A54" s="74">
        <v>16</v>
      </c>
      <c r="B54" s="76" t="s">
        <v>131</v>
      </c>
      <c r="C54" s="76" t="s">
        <v>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4">
        <f t="shared" si="2"/>
        <v>0</v>
      </c>
    </row>
    <row r="55" spans="1:15" ht="15">
      <c r="A55" s="74">
        <v>17</v>
      </c>
      <c r="B55" s="76" t="s">
        <v>132</v>
      </c>
      <c r="C55" s="76" t="s">
        <v>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4">
        <f t="shared" si="2"/>
        <v>0</v>
      </c>
    </row>
    <row r="56" spans="1:15" ht="15">
      <c r="A56" s="74">
        <v>18</v>
      </c>
      <c r="B56" s="76" t="s">
        <v>49</v>
      </c>
      <c r="C56" s="76" t="s">
        <v>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4">
        <f t="shared" si="2"/>
        <v>0</v>
      </c>
    </row>
    <row r="57" spans="1:15" ht="15">
      <c r="A57" s="74">
        <v>19</v>
      </c>
      <c r="B57" s="76" t="s">
        <v>10</v>
      </c>
      <c r="C57" s="76" t="s">
        <v>0</v>
      </c>
      <c r="D57" s="12"/>
      <c r="E57" s="12"/>
      <c r="F57" s="12"/>
      <c r="G57" s="12">
        <v>0.0024</v>
      </c>
      <c r="H57" s="12"/>
      <c r="I57" s="12"/>
      <c r="J57" s="12"/>
      <c r="K57" s="12"/>
      <c r="L57" s="12"/>
      <c r="M57" s="12"/>
      <c r="N57" s="12"/>
      <c r="O57" s="124">
        <f t="shared" si="2"/>
        <v>0.0024</v>
      </c>
    </row>
    <row r="58" spans="1:15" ht="15">
      <c r="A58" s="74">
        <v>20</v>
      </c>
      <c r="B58" s="76" t="s">
        <v>17</v>
      </c>
      <c r="C58" s="76" t="s"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4">
        <f t="shared" si="2"/>
        <v>0</v>
      </c>
    </row>
    <row r="59" spans="1:15" ht="15">
      <c r="A59" s="74">
        <v>21</v>
      </c>
      <c r="B59" s="79" t="s">
        <v>133</v>
      </c>
      <c r="C59" s="76" t="s"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5">
        <f>O60+O61+O62+O63+O64+O65</f>
        <v>0.15</v>
      </c>
    </row>
    <row r="60" spans="1:15" ht="15">
      <c r="A60" s="23"/>
      <c r="B60" s="24" t="s">
        <v>1</v>
      </c>
      <c r="C60" s="25" t="s">
        <v>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3">
        <f aca="true" t="shared" si="3" ref="O60:O65">SUM(D60:N60)*$O$3</f>
        <v>0</v>
      </c>
    </row>
    <row r="61" spans="1:15" ht="15">
      <c r="A61" s="23"/>
      <c r="B61" s="26" t="s">
        <v>3</v>
      </c>
      <c r="C61" s="25" t="s">
        <v>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3">
        <f t="shared" si="3"/>
        <v>0</v>
      </c>
    </row>
    <row r="62" spans="1:15" ht="15">
      <c r="A62" s="23"/>
      <c r="B62" s="26" t="s">
        <v>206</v>
      </c>
      <c r="C62" s="25" t="s"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3">
        <f t="shared" si="3"/>
        <v>0</v>
      </c>
    </row>
    <row r="63" spans="1:15" ht="15">
      <c r="A63" s="23"/>
      <c r="B63" s="24" t="s">
        <v>21</v>
      </c>
      <c r="C63" s="25" t="s"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3">
        <f t="shared" si="3"/>
        <v>0</v>
      </c>
    </row>
    <row r="64" spans="1:15" ht="15">
      <c r="A64" s="23"/>
      <c r="B64" s="24" t="s">
        <v>51</v>
      </c>
      <c r="C64" s="25" t="s">
        <v>0</v>
      </c>
      <c r="D64" s="12">
        <v>0.15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3">
        <f t="shared" si="3"/>
        <v>0.15</v>
      </c>
    </row>
    <row r="65" spans="1:15" ht="15">
      <c r="A65" s="23"/>
      <c r="B65" s="28" t="s">
        <v>54</v>
      </c>
      <c r="C65" s="25" t="s">
        <v>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3">
        <f t="shared" si="3"/>
        <v>0</v>
      </c>
    </row>
    <row r="66" spans="1:15" ht="15">
      <c r="A66" s="74">
        <v>22</v>
      </c>
      <c r="B66" s="79" t="s">
        <v>134</v>
      </c>
      <c r="C66" s="76" t="s">
        <v>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5">
        <f>O67+O68+O69+O70+O71</f>
        <v>0.02</v>
      </c>
    </row>
    <row r="67" spans="1:15" ht="15">
      <c r="A67" s="23"/>
      <c r="B67" s="26" t="s">
        <v>2</v>
      </c>
      <c r="C67" s="25" t="s">
        <v>0</v>
      </c>
      <c r="D67" s="12"/>
      <c r="E67" s="12"/>
      <c r="F67" s="12"/>
      <c r="G67" s="12"/>
      <c r="H67" s="12"/>
      <c r="I67" s="12"/>
      <c r="J67" s="12"/>
      <c r="K67" s="12"/>
      <c r="L67" s="12"/>
      <c r="M67" s="12">
        <v>0.02</v>
      </c>
      <c r="N67" s="12"/>
      <c r="O67" s="123">
        <f aca="true" t="shared" si="4" ref="O67:O72">SUM(D67:N67)*$O$3</f>
        <v>0.02</v>
      </c>
    </row>
    <row r="68" spans="1:15" ht="15">
      <c r="A68" s="23"/>
      <c r="B68" s="26" t="s">
        <v>9</v>
      </c>
      <c r="C68" s="25" t="s">
        <v>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3">
        <f t="shared" si="4"/>
        <v>0</v>
      </c>
    </row>
    <row r="69" spans="1:15" ht="15">
      <c r="A69" s="23"/>
      <c r="B69" s="26" t="s">
        <v>61</v>
      </c>
      <c r="C69" s="25" t="s">
        <v>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3">
        <f t="shared" si="4"/>
        <v>0</v>
      </c>
    </row>
    <row r="70" spans="1:15" ht="15">
      <c r="A70" s="23"/>
      <c r="B70" s="24" t="s">
        <v>50</v>
      </c>
      <c r="C70" s="25" t="s">
        <v>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3">
        <f t="shared" si="4"/>
        <v>0</v>
      </c>
    </row>
    <row r="71" spans="1:15" ht="15">
      <c r="A71" s="23"/>
      <c r="B71" s="24" t="s">
        <v>15</v>
      </c>
      <c r="C71" s="25" t="s">
        <v>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3">
        <f t="shared" si="4"/>
        <v>0</v>
      </c>
    </row>
    <row r="72" spans="1:15" ht="15">
      <c r="A72" s="74">
        <v>23</v>
      </c>
      <c r="B72" s="76" t="s">
        <v>12</v>
      </c>
      <c r="C72" s="76" t="s">
        <v>0</v>
      </c>
      <c r="D72" s="12"/>
      <c r="E72" s="12"/>
      <c r="F72" s="12"/>
      <c r="G72" s="12"/>
      <c r="H72" s="12"/>
      <c r="I72" s="12"/>
      <c r="J72" s="12"/>
      <c r="K72" s="12">
        <v>0.092</v>
      </c>
      <c r="L72" s="12"/>
      <c r="M72" s="12"/>
      <c r="N72" s="12"/>
      <c r="O72" s="124">
        <f t="shared" si="4"/>
        <v>0.092</v>
      </c>
    </row>
    <row r="73" spans="1:15" ht="15">
      <c r="A73" s="74">
        <v>24</v>
      </c>
      <c r="B73" s="79" t="s">
        <v>135</v>
      </c>
      <c r="C73" s="76" t="s">
        <v>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5">
        <f>O74+O75+O76+O77+O78+O79+O80+O81+O82+O83</f>
        <v>0.12782</v>
      </c>
    </row>
    <row r="74" spans="1:15" ht="15">
      <c r="A74" s="23"/>
      <c r="B74" s="24" t="s">
        <v>11</v>
      </c>
      <c r="C74" s="25" t="s">
        <v>0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3">
        <f aca="true" t="shared" si="5" ref="O74:O83">SUM(D74:N74)*$O$3</f>
        <v>0</v>
      </c>
    </row>
    <row r="75" spans="1:15" ht="15">
      <c r="A75" s="23"/>
      <c r="B75" s="24" t="s">
        <v>22</v>
      </c>
      <c r="C75" s="25" t="s">
        <v>0</v>
      </c>
      <c r="D75" s="12"/>
      <c r="E75" s="12"/>
      <c r="F75" s="12"/>
      <c r="G75" s="12"/>
      <c r="H75" s="12"/>
      <c r="I75" s="12"/>
      <c r="J75" s="12"/>
      <c r="K75" s="12">
        <f>0.01104+0.00238</f>
        <v>0.01342</v>
      </c>
      <c r="L75" s="12">
        <v>0.0102</v>
      </c>
      <c r="M75" s="12"/>
      <c r="N75" s="12"/>
      <c r="O75" s="123">
        <f t="shared" si="5"/>
        <v>0.023620000000000002</v>
      </c>
    </row>
    <row r="76" spans="1:15" ht="15">
      <c r="A76" s="23"/>
      <c r="B76" s="24" t="s">
        <v>30</v>
      </c>
      <c r="C76" s="25" t="s">
        <v>0</v>
      </c>
      <c r="D76" s="12"/>
      <c r="E76" s="12"/>
      <c r="F76" s="12"/>
      <c r="G76" s="12"/>
      <c r="H76" s="12"/>
      <c r="I76" s="12"/>
      <c r="J76" s="12"/>
      <c r="K76" s="12">
        <v>0.0113</v>
      </c>
      <c r="L76" s="12">
        <v>0.017</v>
      </c>
      <c r="M76" s="12"/>
      <c r="N76" s="12"/>
      <c r="O76" s="123">
        <f t="shared" si="5"/>
        <v>0.0283</v>
      </c>
    </row>
    <row r="77" spans="1:15" ht="15">
      <c r="A77" s="23"/>
      <c r="B77" s="24" t="s">
        <v>40</v>
      </c>
      <c r="C77" s="25" t="s">
        <v>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3">
        <f t="shared" si="5"/>
        <v>0</v>
      </c>
    </row>
    <row r="78" spans="1:15" ht="15">
      <c r="A78" s="23"/>
      <c r="B78" s="24" t="s">
        <v>32</v>
      </c>
      <c r="C78" s="25" t="s">
        <v>0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3">
        <f t="shared" si="5"/>
        <v>0</v>
      </c>
    </row>
    <row r="79" spans="1:15" ht="15">
      <c r="A79" s="23"/>
      <c r="B79" s="32" t="s">
        <v>46</v>
      </c>
      <c r="C79" s="25" t="s">
        <v>0</v>
      </c>
      <c r="D79" s="12"/>
      <c r="E79" s="12"/>
      <c r="F79" s="12"/>
      <c r="G79" s="12"/>
      <c r="H79" s="12"/>
      <c r="I79" s="12"/>
      <c r="J79" s="12">
        <v>0.0708</v>
      </c>
      <c r="K79" s="12"/>
      <c r="L79" s="12"/>
      <c r="M79" s="12"/>
      <c r="N79" s="12"/>
      <c r="O79" s="123">
        <f t="shared" si="5"/>
        <v>0.0708</v>
      </c>
    </row>
    <row r="80" spans="1:15" ht="15">
      <c r="A80" s="23"/>
      <c r="B80" s="26" t="s">
        <v>217</v>
      </c>
      <c r="C80" s="25" t="s">
        <v>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3">
        <f t="shared" si="5"/>
        <v>0</v>
      </c>
    </row>
    <row r="81" spans="1:15" ht="15">
      <c r="A81" s="23"/>
      <c r="B81" s="26" t="s">
        <v>86</v>
      </c>
      <c r="C81" s="25" t="s">
        <v>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3">
        <f t="shared" si="5"/>
        <v>0</v>
      </c>
    </row>
    <row r="82" spans="1:15" ht="15">
      <c r="A82" s="23"/>
      <c r="B82" s="24" t="s">
        <v>33</v>
      </c>
      <c r="C82" s="25" t="s">
        <v>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3">
        <f t="shared" si="5"/>
        <v>0</v>
      </c>
    </row>
    <row r="83" spans="1:15" ht="15">
      <c r="A83" s="23"/>
      <c r="B83" s="24" t="s">
        <v>45</v>
      </c>
      <c r="C83" s="25" t="s">
        <v>0</v>
      </c>
      <c r="D83" s="12"/>
      <c r="E83" s="12"/>
      <c r="F83" s="12"/>
      <c r="G83" s="12"/>
      <c r="H83" s="12"/>
      <c r="I83" s="12"/>
      <c r="J83" s="12"/>
      <c r="K83" s="12"/>
      <c r="L83" s="12">
        <v>0.0051</v>
      </c>
      <c r="M83" s="12"/>
      <c r="N83" s="12"/>
      <c r="O83" s="123">
        <f t="shared" si="5"/>
        <v>0.0051</v>
      </c>
    </row>
    <row r="84" spans="1:15" ht="15">
      <c r="A84" s="80">
        <v>25</v>
      </c>
      <c r="B84" s="81" t="s">
        <v>141</v>
      </c>
      <c r="C84" s="76" t="s">
        <v>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5">
        <f>O85+O86+O87+O88</f>
        <v>0</v>
      </c>
    </row>
    <row r="85" spans="1:15" ht="15">
      <c r="A85" s="34"/>
      <c r="B85" s="32" t="s">
        <v>142</v>
      </c>
      <c r="C85" s="25" t="s">
        <v>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3">
        <f>SUM(D85:N85)*$O$3</f>
        <v>0</v>
      </c>
    </row>
    <row r="86" spans="1:15" ht="15">
      <c r="A86" s="34"/>
      <c r="B86" s="32" t="s">
        <v>212</v>
      </c>
      <c r="C86" s="25" t="s">
        <v>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3">
        <f>SUM(D86:N86)*$O$3</f>
        <v>0</v>
      </c>
    </row>
    <row r="87" spans="1:15" ht="15">
      <c r="A87" s="23"/>
      <c r="B87" s="24" t="s">
        <v>204</v>
      </c>
      <c r="C87" s="25" t="s">
        <v>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3">
        <f>SUM(D87:N87)*$O$3</f>
        <v>0</v>
      </c>
    </row>
    <row r="88" spans="1:15" ht="15">
      <c r="A88" s="35"/>
      <c r="B88" s="36" t="s">
        <v>57</v>
      </c>
      <c r="C88" s="25" t="s">
        <v>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3">
        <f>SUM(D88:N88)*$O$3</f>
        <v>0</v>
      </c>
    </row>
    <row r="89" spans="1:15" ht="15">
      <c r="A89" s="80">
        <v>26</v>
      </c>
      <c r="B89" s="81" t="s">
        <v>144</v>
      </c>
      <c r="C89" s="76" t="s">
        <v>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5">
        <f>O90+O91</f>
        <v>0.2</v>
      </c>
    </row>
    <row r="90" spans="1:15" ht="15">
      <c r="A90" s="23"/>
      <c r="B90" s="26" t="s">
        <v>41</v>
      </c>
      <c r="C90" s="25" t="s">
        <v>0</v>
      </c>
      <c r="D90" s="12"/>
      <c r="E90" s="12"/>
      <c r="F90" s="12"/>
      <c r="G90" s="12"/>
      <c r="H90" s="12"/>
      <c r="I90" s="12">
        <v>0.2</v>
      </c>
      <c r="J90" s="12"/>
      <c r="K90" s="12"/>
      <c r="L90" s="12"/>
      <c r="M90" s="12"/>
      <c r="N90" s="12"/>
      <c r="O90" s="123">
        <f>SUM(D90:N90)*$O$3</f>
        <v>0.2</v>
      </c>
    </row>
    <row r="91" spans="1:15" ht="15">
      <c r="A91" s="23"/>
      <c r="B91" s="26" t="s">
        <v>75</v>
      </c>
      <c r="C91" s="25" t="s">
        <v>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3">
        <f>SUM(D91:N91)*$O$3</f>
        <v>0</v>
      </c>
    </row>
    <row r="92" spans="1:15" ht="15">
      <c r="A92" s="74">
        <v>27</v>
      </c>
      <c r="B92" s="83" t="s">
        <v>95</v>
      </c>
      <c r="C92" s="76" t="s">
        <v>0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4">
        <f>SUM(D92:N92)*$O$3</f>
        <v>0</v>
      </c>
    </row>
    <row r="93" spans="1:15" ht="15">
      <c r="A93" s="74">
        <v>28</v>
      </c>
      <c r="B93" s="83" t="s">
        <v>306</v>
      </c>
      <c r="C93" s="76" t="s">
        <v>210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4">
        <f>SUM(D93:N93)*$O$3</f>
        <v>0</v>
      </c>
    </row>
    <row r="94" spans="1:15" ht="15">
      <c r="A94" s="74">
        <v>29</v>
      </c>
      <c r="B94" s="76" t="s">
        <v>52</v>
      </c>
      <c r="C94" s="76" t="s">
        <v>0</v>
      </c>
      <c r="D94" s="12"/>
      <c r="E94" s="12"/>
      <c r="F94" s="12"/>
      <c r="G94" s="12"/>
      <c r="H94" s="12"/>
      <c r="I94" s="12"/>
      <c r="J94" s="12"/>
      <c r="K94" s="12">
        <v>0.00184</v>
      </c>
      <c r="L94" s="12"/>
      <c r="M94" s="12"/>
      <c r="N94" s="12"/>
      <c r="O94" s="124">
        <f>SUM(D94:N94)*$O$3</f>
        <v>0.00184</v>
      </c>
    </row>
    <row r="95" ht="15">
      <c r="O95" s="126">
        <v>0.046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D1:H1"/>
    <mergeCell ref="J1:N1"/>
  </mergeCells>
  <printOptions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2023-01-13T07:43:30Z</cp:lastPrinted>
  <dcterms:created xsi:type="dcterms:W3CDTF">2018-11-14T08:08:05Z</dcterms:created>
  <dcterms:modified xsi:type="dcterms:W3CDTF">2024-05-23T06:24:59Z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